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'Sheet1'!$A$1:$F$115</definedName>
  </definedNames>
  <calcPr fullCalcOnLoad="1"/>
</workbook>
</file>

<file path=xl/sharedStrings.xml><?xml version="1.0" encoding="utf-8"?>
<sst xmlns="http://schemas.openxmlformats.org/spreadsheetml/2006/main" count="171" uniqueCount="126">
  <si>
    <t>Seed Cover Crop - Rye</t>
  </si>
  <si>
    <t>Custom Seeded</t>
  </si>
  <si>
    <t>Lime</t>
  </si>
  <si>
    <t>Custom Application</t>
  </si>
  <si>
    <t>Plowing</t>
  </si>
  <si>
    <t>50 HP Diesel</t>
  </si>
  <si>
    <t>3-16" Moldboard</t>
  </si>
  <si>
    <t>Harrowing (2X)</t>
  </si>
  <si>
    <t>10' Disk Harrow</t>
  </si>
  <si>
    <t>21' Boom Spayer</t>
  </si>
  <si>
    <t>Insecticide Applications (2X)</t>
  </si>
  <si>
    <t>Harvest</t>
  </si>
  <si>
    <t>Picking Labor</t>
  </si>
  <si>
    <t>Harvest (hauling)</t>
  </si>
  <si>
    <t>25 HP Tractor</t>
  </si>
  <si>
    <t>Wagons</t>
  </si>
  <si>
    <t>Harrow (for Rye Seeding)</t>
  </si>
  <si>
    <t>Operation</t>
  </si>
  <si>
    <t>Labor Hours/Acre</t>
  </si>
  <si>
    <t>Soil Sample</t>
  </si>
  <si>
    <t>Harrowing</t>
  </si>
  <si>
    <t>Harvest-Picking</t>
  </si>
  <si>
    <t>Harvest-Hauling</t>
  </si>
  <si>
    <t>Expense Item</t>
  </si>
  <si>
    <t>Units</t>
  </si>
  <si>
    <t>Quantity</t>
  </si>
  <si>
    <t>Price/Unit</t>
  </si>
  <si>
    <t>Soil Test</t>
  </si>
  <si>
    <t>Lime (custom)</t>
  </si>
  <si>
    <t>Rye (custom)</t>
  </si>
  <si>
    <t>Fertilizer (will vary with soil test recommendations)</t>
  </si>
  <si>
    <t>Pesticides:</t>
  </si>
  <si>
    <t>Total</t>
  </si>
  <si>
    <t>Machine (Name and Size)</t>
  </si>
  <si>
    <t>Per Acre</t>
  </si>
  <si>
    <t>Ownership Cost</t>
  </si>
  <si>
    <t>50 HP Diesel Tractor</t>
  </si>
  <si>
    <t>25 HP Gas Tractor</t>
  </si>
  <si>
    <t>Plow 3-16"</t>
  </si>
  <si>
    <t>Disk Harrow - 10'</t>
  </si>
  <si>
    <t>Boom Sprayer 21'</t>
  </si>
  <si>
    <t>Wagon(s)/Trailers</t>
  </si>
  <si>
    <t>Total Operating and Ownership Cost Per Acre</t>
  </si>
  <si>
    <t>Machinery: Operating Costs</t>
  </si>
  <si>
    <t>Total Production Costs</t>
  </si>
  <si>
    <t>Price Per Bushel at Farm</t>
  </si>
  <si>
    <t>Labor</t>
  </si>
  <si>
    <t>Machine</t>
  </si>
  <si>
    <t>Crop</t>
  </si>
  <si>
    <t>Hours/Acre</t>
  </si>
  <si>
    <t xml:space="preserve">Labor </t>
  </si>
  <si>
    <t>Cost/Acre</t>
  </si>
  <si>
    <t>Cost/Hour</t>
  </si>
  <si>
    <t>Machinery Involved &amp; Other Comments</t>
  </si>
  <si>
    <t>Skilled</t>
  </si>
  <si>
    <t>Unskilled</t>
  </si>
  <si>
    <t xml:space="preserve">Insecticide Application </t>
  </si>
  <si>
    <t>Total Labor Cost</t>
  </si>
  <si>
    <t>Total Skilled labor</t>
  </si>
  <si>
    <t>Total Unskilled labor</t>
  </si>
  <si>
    <t>Total Cost</t>
  </si>
  <si>
    <t>Total Hours</t>
  </si>
  <si>
    <t>of Item</t>
  </si>
  <si>
    <t>tons</t>
  </si>
  <si>
    <t>gallons</t>
  </si>
  <si>
    <t>Skilled or Unskilled</t>
  </si>
  <si>
    <t>Table 4:  Machine Costs</t>
  </si>
  <si>
    <t>Table 1:  Description of Operations</t>
  </si>
  <si>
    <t>Table 2:  Labor Summary</t>
  </si>
  <si>
    <t>Table 3:  Cash Expenses Per Acre (other than labor)</t>
  </si>
  <si>
    <t xml:space="preserve">Hours Used </t>
  </si>
  <si>
    <t>Table 5:  Summary of Process Budget Costs</t>
  </si>
  <si>
    <t>Table 6:  Gross Revenues</t>
  </si>
  <si>
    <t>Production costs do not include charges for land or management.</t>
  </si>
  <si>
    <t>Cash Expenses:</t>
  </si>
  <si>
    <t xml:space="preserve">                 Ownership Costs</t>
  </si>
  <si>
    <t xml:space="preserve">Yield </t>
  </si>
  <si>
    <t>Table 7:  Net Revenues</t>
  </si>
  <si>
    <t>Assumed yield for the original budget</t>
  </si>
  <si>
    <t xml:space="preserve">Per Hour  </t>
  </si>
  <si>
    <t xml:space="preserve">Per Acre  </t>
  </si>
  <si>
    <t xml:space="preserve">  Operating Cost</t>
  </si>
  <si>
    <t>Pre-Emerg. Herbicide</t>
  </si>
  <si>
    <t>25 HP Gasoline</t>
  </si>
  <si>
    <t>21' Boom Sprayer</t>
  </si>
  <si>
    <t>Minimal</t>
  </si>
  <si>
    <t xml:space="preserve">  LAND PREPARATION:</t>
  </si>
  <si>
    <t xml:space="preserve">    GROWING SEASON:</t>
  </si>
  <si>
    <t xml:space="preserve">     HARVEST:</t>
  </si>
  <si>
    <t>Pre-Merg. Herbicide</t>
  </si>
  <si>
    <t xml:space="preserve">      Sevin XLR PLUS</t>
  </si>
  <si>
    <t>bushels</t>
  </si>
  <si>
    <t xml:space="preserve"> </t>
  </si>
  <si>
    <t>Crates</t>
  </si>
  <si>
    <t>Harrowing (for rye seeding)</t>
  </si>
  <si>
    <t>1 to 5 Acres</t>
  </si>
  <si>
    <t>Plastic Mulch Laying</t>
  </si>
  <si>
    <t>Mulch Layer</t>
  </si>
  <si>
    <t>Bed Shaper</t>
  </si>
  <si>
    <t>Bed Shaping</t>
  </si>
  <si>
    <t>Weed, replant, etc.</t>
  </si>
  <si>
    <t>Weed, replant,etc</t>
  </si>
  <si>
    <t>Plastic Mulch 2400' rolls</t>
  </si>
  <si>
    <t>2400' roll</t>
  </si>
  <si>
    <t xml:space="preserve">      Curbit 3EC</t>
  </si>
  <si>
    <t>Boxes</t>
  </si>
  <si>
    <t>bushel boxes</t>
  </si>
  <si>
    <t>Plastic Laying</t>
  </si>
  <si>
    <t xml:space="preserve">          Unskilled @$9.00/hr.</t>
  </si>
  <si>
    <t xml:space="preserve">[40 lb. Bushels]    </t>
  </si>
  <si>
    <t>Scale</t>
  </si>
  <si>
    <t>Planting (transplants)</t>
  </si>
  <si>
    <t>Transplanter</t>
  </si>
  <si>
    <t>Cultivation (1X)</t>
  </si>
  <si>
    <t>Cultivator</t>
  </si>
  <si>
    <t>Cultivate and Sidedress (1X)</t>
  </si>
  <si>
    <t>Transplants</t>
  </si>
  <si>
    <t>plants</t>
  </si>
  <si>
    <t xml:space="preserve">Transplanting </t>
  </si>
  <si>
    <t>Cultivate and Sidedress</t>
  </si>
  <si>
    <t>Cultivators</t>
  </si>
  <si>
    <t>Labor: Skilled @$16./hr.</t>
  </si>
  <si>
    <t>Fresh Market Cucumbers 1 Acre</t>
  </si>
  <si>
    <t xml:space="preserve"> NEW ENGLAND VEGETABLE CROP BUDGETS- 2000</t>
  </si>
  <si>
    <t>University of Massachusetts Extension Vegetable Team</t>
  </si>
  <si>
    <t>This information assembled by Robert L. Christensen with additional assistance from John Howell and Frank Mangan of the University of Massachusetts and Mike Sciabarrasi and Otho Wells of the University of New Hampshire.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</si>
</sst>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quot;#,##0"/>
    <numFmt numFmtId="167" formatCode="0_);\(0\)"/>
  </numFmts>
  <fonts count="7">
    <font>
      <sz val="10"/>
      <name val="Arial"/>
      <family val="0"/>
    </font>
    <font>
      <sz val="10"/>
      <color indexed="8"/>
      <name val="Arial"/>
      <family val="2"/>
    </font>
    <font>
      <b/>
      <sz val="10"/>
      <color indexed="8"/>
      <name val="Arial"/>
      <family val="2"/>
    </font>
    <font>
      <b/>
      <sz val="14"/>
      <name val="Arial"/>
      <family val="2"/>
    </font>
    <font>
      <b/>
      <sz val="12"/>
      <name val="Arial"/>
      <family val="2"/>
    </font>
    <font>
      <i/>
      <sz val="10"/>
      <name val="Arial"/>
      <family val="2"/>
    </font>
    <font>
      <sz val="8"/>
      <name val="Arial"/>
      <family val="0"/>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8" fontId="0" fillId="0" borderId="0" xfId="0" applyNumberFormat="1" applyAlignment="1">
      <alignment/>
    </xf>
    <xf numFmtId="0" fontId="0" fillId="0" borderId="1" xfId="0" applyBorder="1" applyAlignment="1">
      <alignment/>
    </xf>
    <xf numFmtId="8" fontId="0" fillId="0" borderId="1" xfId="0" applyNumberFormat="1" applyBorder="1" applyAlignment="1">
      <alignment/>
    </xf>
    <xf numFmtId="164" fontId="0" fillId="0" borderId="0" xfId="0" applyNumberFormat="1" applyFont="1" applyAlignment="1">
      <alignment/>
    </xf>
    <xf numFmtId="4" fontId="0" fillId="0" borderId="0" xfId="0" applyNumberFormat="1" applyFont="1" applyAlignment="1">
      <alignment/>
    </xf>
    <xf numFmtId="0" fontId="0" fillId="0" borderId="2" xfId="0" applyBorder="1" applyAlignment="1">
      <alignment horizontal="centerContinuous"/>
    </xf>
    <xf numFmtId="2" fontId="0" fillId="0" borderId="0" xfId="0" applyNumberFormat="1" applyAlignment="1">
      <alignment horizontal="left"/>
    </xf>
    <xf numFmtId="0" fontId="0" fillId="0" borderId="3" xfId="0" applyBorder="1" applyAlignment="1">
      <alignment horizontal="right"/>
    </xf>
    <xf numFmtId="0" fontId="1" fillId="0" borderId="0" xfId="0" applyFont="1" applyAlignment="1">
      <alignment/>
    </xf>
    <xf numFmtId="0" fontId="2" fillId="0" borderId="0" xfId="0" applyFont="1" applyAlignment="1">
      <alignment/>
    </xf>
    <xf numFmtId="0" fontId="1" fillId="0" borderId="0" xfId="0" applyFont="1" applyAlignment="1">
      <alignment horizontal="centerContinuous"/>
    </xf>
    <xf numFmtId="0" fontId="1" fillId="0" borderId="4" xfId="0" applyFont="1" applyBorder="1" applyAlignment="1">
      <alignment horizontal="left"/>
    </xf>
    <xf numFmtId="0" fontId="1" fillId="0" borderId="5" xfId="0" applyFont="1" applyBorder="1" applyAlignment="1">
      <alignment horizontal="left"/>
    </xf>
    <xf numFmtId="0" fontId="1" fillId="0" borderId="5" xfId="0" applyFont="1" applyBorder="1" applyAlignment="1">
      <alignment horizontal="centerContinuous"/>
    </xf>
    <xf numFmtId="0" fontId="1" fillId="0" borderId="5" xfId="0" applyFont="1" applyBorder="1" applyAlignment="1">
      <alignment horizontal="right"/>
    </xf>
    <xf numFmtId="0" fontId="1" fillId="0" borderId="2" xfId="0" applyFont="1" applyBorder="1" applyAlignment="1">
      <alignment horizontal="right"/>
    </xf>
    <xf numFmtId="0" fontId="1" fillId="0" borderId="6"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right"/>
    </xf>
    <xf numFmtId="0" fontId="1" fillId="0" borderId="7" xfId="0" applyFont="1" applyBorder="1" applyAlignment="1">
      <alignment horizontal="right"/>
    </xf>
    <xf numFmtId="0" fontId="1" fillId="0" borderId="0" xfId="0" applyFont="1" applyBorder="1" applyAlignment="1">
      <alignment horizontal="center"/>
    </xf>
    <xf numFmtId="0" fontId="1" fillId="0" borderId="0" xfId="0" applyFont="1" applyBorder="1" applyAlignment="1">
      <alignment horizontal="right"/>
    </xf>
    <xf numFmtId="2" fontId="1" fillId="0" borderId="0" xfId="0" applyNumberFormat="1" applyFont="1" applyAlignment="1">
      <alignment/>
    </xf>
    <xf numFmtId="0" fontId="1" fillId="0" borderId="1" xfId="0" applyFont="1" applyBorder="1" applyAlignment="1">
      <alignment/>
    </xf>
    <xf numFmtId="2" fontId="1" fillId="0" borderId="1" xfId="0" applyNumberFormat="1" applyFont="1" applyBorder="1" applyAlignment="1">
      <alignment/>
    </xf>
    <xf numFmtId="0" fontId="1" fillId="0" borderId="8" xfId="0" applyFont="1" applyBorder="1" applyAlignment="1">
      <alignment/>
    </xf>
    <xf numFmtId="2" fontId="1" fillId="0" borderId="8" xfId="0" applyNumberFormat="1" applyFont="1" applyBorder="1" applyAlignment="1">
      <alignment/>
    </xf>
    <xf numFmtId="2" fontId="1" fillId="0" borderId="0" xfId="0" applyNumberFormat="1" applyFont="1" applyAlignment="1">
      <alignment horizontal="left"/>
    </xf>
    <xf numFmtId="164" fontId="1" fillId="0" borderId="0" xfId="0" applyNumberFormat="1" applyFont="1" applyAlignment="1">
      <alignment/>
    </xf>
    <xf numFmtId="8" fontId="1" fillId="0" borderId="0" xfId="0" applyNumberFormat="1" applyFont="1" applyAlignment="1">
      <alignment/>
    </xf>
    <xf numFmtId="4" fontId="1" fillId="0" borderId="0" xfId="0" applyNumberFormat="1" applyFont="1" applyAlignment="1">
      <alignment/>
    </xf>
    <xf numFmtId="40" fontId="1" fillId="0" borderId="0" xfId="0" applyNumberFormat="1" applyFont="1" applyAlignment="1">
      <alignment/>
    </xf>
    <xf numFmtId="8" fontId="1" fillId="0" borderId="0" xfId="0" applyNumberFormat="1" applyFont="1" applyAlignment="1">
      <alignment/>
    </xf>
    <xf numFmtId="164" fontId="1" fillId="0" borderId="0" xfId="0" applyNumberFormat="1" applyFont="1" applyAlignment="1">
      <alignment/>
    </xf>
    <xf numFmtId="8" fontId="1" fillId="0" borderId="1" xfId="0" applyNumberFormat="1" applyFont="1" applyBorder="1" applyAlignment="1">
      <alignment/>
    </xf>
    <xf numFmtId="0" fontId="1" fillId="0" borderId="6" xfId="0" applyFont="1" applyBorder="1" applyAlignment="1">
      <alignment horizontal="left"/>
    </xf>
    <xf numFmtId="0" fontId="1" fillId="0" borderId="1" xfId="0" applyFont="1" applyBorder="1" applyAlignment="1">
      <alignment horizontal="left"/>
    </xf>
    <xf numFmtId="164" fontId="1" fillId="0" borderId="8" xfId="0" applyNumberFormat="1" applyFont="1" applyBorder="1" applyAlignment="1">
      <alignment/>
    </xf>
    <xf numFmtId="0" fontId="1" fillId="0" borderId="6" xfId="0" applyFont="1" applyBorder="1" applyAlignment="1">
      <alignment/>
    </xf>
    <xf numFmtId="0" fontId="1" fillId="0" borderId="8" xfId="0" applyFont="1" applyBorder="1" applyAlignment="1">
      <alignment horizontal="right"/>
    </xf>
    <xf numFmtId="165" fontId="1" fillId="0" borderId="0" xfId="0" applyNumberFormat="1" applyFont="1" applyAlignment="1">
      <alignment horizontal="left"/>
    </xf>
    <xf numFmtId="0" fontId="2" fillId="0" borderId="9" xfId="0" applyFont="1" applyBorder="1" applyAlignment="1">
      <alignment horizontal="left"/>
    </xf>
    <xf numFmtId="0" fontId="1" fillId="0" borderId="3" xfId="0" applyFont="1" applyBorder="1" applyAlignment="1">
      <alignment horizontal="right"/>
    </xf>
    <xf numFmtId="0" fontId="1" fillId="0" borderId="0" xfId="0" applyFont="1" applyAlignment="1">
      <alignment horizontal="left"/>
    </xf>
    <xf numFmtId="40" fontId="1" fillId="0" borderId="1" xfId="0" applyNumberFormat="1" applyFont="1" applyBorder="1" applyAlignment="1">
      <alignment/>
    </xf>
    <xf numFmtId="8" fontId="1" fillId="0" borderId="8" xfId="0" applyNumberFormat="1" applyFont="1" applyBorder="1" applyAlignment="1">
      <alignment/>
    </xf>
    <xf numFmtId="0" fontId="1" fillId="0" borderId="9" xfId="0" applyFont="1" applyBorder="1" applyAlignment="1">
      <alignment horizontal="right"/>
    </xf>
    <xf numFmtId="0" fontId="1" fillId="0" borderId="8" xfId="0" applyFont="1" applyBorder="1" applyAlignment="1">
      <alignment horizontal="centerContinuous"/>
    </xf>
    <xf numFmtId="0" fontId="1" fillId="0" borderId="3" xfId="0" applyFont="1" applyBorder="1" applyAlignment="1">
      <alignment horizontal="centerContinuous"/>
    </xf>
    <xf numFmtId="166" fontId="1" fillId="0" borderId="0" xfId="0" applyNumberFormat="1" applyFont="1" applyAlignment="1">
      <alignment/>
    </xf>
    <xf numFmtId="3" fontId="1" fillId="0" borderId="0" xfId="0" applyNumberFormat="1" applyFont="1" applyAlignment="1">
      <alignment/>
    </xf>
    <xf numFmtId="3" fontId="1" fillId="0" borderId="1" xfId="0" applyNumberFormat="1" applyFont="1" applyBorder="1" applyAlignment="1">
      <alignment/>
    </xf>
    <xf numFmtId="3" fontId="1" fillId="0" borderId="0" xfId="0" applyNumberFormat="1" applyFont="1" applyBorder="1" applyAlignment="1">
      <alignment/>
    </xf>
    <xf numFmtId="38" fontId="1" fillId="0" borderId="0" xfId="0" applyNumberFormat="1" applyFont="1" applyBorder="1" applyAlignment="1">
      <alignment/>
    </xf>
    <xf numFmtId="2" fontId="1" fillId="0" borderId="1" xfId="0" applyNumberFormat="1" applyFont="1" applyBorder="1" applyAlignment="1">
      <alignment horizontal="left"/>
    </xf>
    <xf numFmtId="4" fontId="1" fillId="0" borderId="1" xfId="0" applyNumberFormat="1" applyFont="1" applyBorder="1" applyAlignment="1">
      <alignment/>
    </xf>
    <xf numFmtId="167" fontId="1" fillId="0" borderId="0" xfId="0" applyNumberFormat="1" applyFont="1" applyAlignment="1">
      <alignment/>
    </xf>
    <xf numFmtId="167" fontId="1" fillId="0" borderId="1" xfId="0" applyNumberFormat="1" applyFont="1" applyBorder="1"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xf>
    <xf numFmtId="0" fontId="5"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7"/>
  <sheetViews>
    <sheetView tabSelected="1" view="pageBreakPreview" zoomScale="60" workbookViewId="0" topLeftCell="A1">
      <selection activeCell="A115" sqref="A115:F115"/>
    </sheetView>
  </sheetViews>
  <sheetFormatPr defaultColWidth="9.140625" defaultRowHeight="12.75"/>
  <cols>
    <col min="1" max="1" width="24.8515625" style="0" customWidth="1"/>
    <col min="2" max="3" width="15.7109375" style="0" customWidth="1"/>
    <col min="4" max="6" width="10.7109375" style="0" customWidth="1"/>
  </cols>
  <sheetData>
    <row r="1" spans="1:6" ht="18">
      <c r="A1" s="59" t="s">
        <v>123</v>
      </c>
      <c r="B1" s="59"/>
      <c r="C1" s="59"/>
      <c r="D1" s="59"/>
      <c r="E1" s="59"/>
      <c r="F1" s="59"/>
    </row>
    <row r="2" spans="1:6" ht="15.75">
      <c r="A2" s="60" t="s">
        <v>124</v>
      </c>
      <c r="B2" s="60"/>
      <c r="C2" s="60"/>
      <c r="D2" s="60"/>
      <c r="E2" s="60"/>
      <c r="F2" s="60"/>
    </row>
    <row r="3" spans="1:6" ht="15.75">
      <c r="A3" s="61"/>
      <c r="B3" s="61"/>
      <c r="C3" s="61"/>
      <c r="D3" s="61"/>
      <c r="E3" s="61"/>
      <c r="F3" s="61"/>
    </row>
    <row r="4" spans="1:6" ht="12.75">
      <c r="A4" s="10" t="s">
        <v>48</v>
      </c>
      <c r="B4" s="9" t="s">
        <v>122</v>
      </c>
      <c r="C4" s="9"/>
      <c r="D4" s="9"/>
      <c r="E4" s="9"/>
      <c r="F4" s="9"/>
    </row>
    <row r="5" spans="1:5" ht="12.75">
      <c r="A5" s="10" t="s">
        <v>110</v>
      </c>
      <c r="B5" s="9" t="s">
        <v>95</v>
      </c>
      <c r="C5" s="9"/>
      <c r="D5" s="9"/>
      <c r="E5" s="9"/>
    </row>
    <row r="6" spans="1:5" ht="12.75">
      <c r="A6" s="9"/>
      <c r="B6" s="9"/>
      <c r="C6" s="9"/>
      <c r="D6" s="9"/>
      <c r="E6" s="9"/>
    </row>
    <row r="7" spans="1:5" ht="12.75">
      <c r="A7" s="10" t="s">
        <v>67</v>
      </c>
      <c r="B7" s="11"/>
      <c r="C7" s="11"/>
      <c r="D7" s="11"/>
      <c r="E7" s="11"/>
    </row>
    <row r="8" spans="1:5" ht="12.75">
      <c r="A8" s="12" t="s">
        <v>17</v>
      </c>
      <c r="B8" s="13" t="s">
        <v>53</v>
      </c>
      <c r="C8" s="14"/>
      <c r="D8" s="15" t="s">
        <v>47</v>
      </c>
      <c r="E8" s="16" t="s">
        <v>46</v>
      </c>
    </row>
    <row r="9" spans="1:5" ht="12.75">
      <c r="A9" s="17"/>
      <c r="B9" s="18"/>
      <c r="C9" s="18"/>
      <c r="D9" s="19" t="s">
        <v>49</v>
      </c>
      <c r="E9" s="20" t="s">
        <v>49</v>
      </c>
    </row>
    <row r="10" spans="1:5" ht="12.75">
      <c r="A10" s="21" t="s">
        <v>86</v>
      </c>
      <c r="B10" s="21"/>
      <c r="C10" s="21"/>
      <c r="D10" s="22"/>
      <c r="E10" s="22"/>
    </row>
    <row r="11" spans="1:5" ht="12.75">
      <c r="A11" s="9" t="s">
        <v>27</v>
      </c>
      <c r="B11" s="9" t="s">
        <v>85</v>
      </c>
      <c r="C11" s="9"/>
      <c r="D11" s="23"/>
      <c r="E11" s="23">
        <v>0.25</v>
      </c>
    </row>
    <row r="12" spans="1:5" ht="12.75">
      <c r="A12" s="9" t="s">
        <v>0</v>
      </c>
      <c r="B12" s="9" t="s">
        <v>1</v>
      </c>
      <c r="C12" s="9"/>
      <c r="D12" s="23"/>
      <c r="E12" s="23"/>
    </row>
    <row r="13" spans="1:5" ht="12.75">
      <c r="A13" s="9" t="s">
        <v>2</v>
      </c>
      <c r="B13" s="9" t="s">
        <v>3</v>
      </c>
      <c r="C13" s="9"/>
      <c r="D13" s="23"/>
      <c r="E13" s="23"/>
    </row>
    <row r="14" spans="1:5" ht="12.75">
      <c r="A14" s="9" t="s">
        <v>4</v>
      </c>
      <c r="B14" s="9" t="s">
        <v>5</v>
      </c>
      <c r="C14" s="9" t="s">
        <v>6</v>
      </c>
      <c r="D14" s="23">
        <v>1</v>
      </c>
      <c r="E14" s="23">
        <v>1</v>
      </c>
    </row>
    <row r="15" spans="1:5" ht="12.75">
      <c r="A15" s="9" t="s">
        <v>7</v>
      </c>
      <c r="B15" s="9" t="s">
        <v>5</v>
      </c>
      <c r="C15" s="9" t="s">
        <v>8</v>
      </c>
      <c r="D15" s="23">
        <v>0.67</v>
      </c>
      <c r="E15" s="23">
        <v>0.67</v>
      </c>
    </row>
    <row r="16" spans="1:5" ht="12.75">
      <c r="A16" s="9" t="s">
        <v>82</v>
      </c>
      <c r="B16" s="9" t="s">
        <v>83</v>
      </c>
      <c r="C16" s="9" t="s">
        <v>84</v>
      </c>
      <c r="D16" s="23">
        <v>0.5</v>
      </c>
      <c r="E16" s="23">
        <v>0.5</v>
      </c>
    </row>
    <row r="17" spans="1:5" ht="12.75">
      <c r="A17" s="9" t="s">
        <v>99</v>
      </c>
      <c r="B17" s="9" t="s">
        <v>5</v>
      </c>
      <c r="C17" s="9" t="s">
        <v>98</v>
      </c>
      <c r="D17" s="23">
        <v>0.5</v>
      </c>
      <c r="E17" s="23">
        <v>0.5</v>
      </c>
    </row>
    <row r="18" spans="1:5" ht="12.75">
      <c r="A18" s="9" t="s">
        <v>96</v>
      </c>
      <c r="B18" s="9" t="s">
        <v>83</v>
      </c>
      <c r="C18" s="9" t="s">
        <v>97</v>
      </c>
      <c r="D18" s="23">
        <v>1</v>
      </c>
      <c r="E18" s="23">
        <v>2</v>
      </c>
    </row>
    <row r="19" spans="1:5" ht="12.75">
      <c r="A19" s="9" t="s">
        <v>111</v>
      </c>
      <c r="B19" s="9" t="s">
        <v>5</v>
      </c>
      <c r="C19" s="9" t="s">
        <v>112</v>
      </c>
      <c r="D19" s="23">
        <v>4</v>
      </c>
      <c r="E19" s="23">
        <v>32</v>
      </c>
    </row>
    <row r="20" spans="1:5" ht="12.75">
      <c r="A20" s="9" t="s">
        <v>87</v>
      </c>
      <c r="B20" s="9"/>
      <c r="C20" s="9"/>
      <c r="D20" s="23"/>
      <c r="E20" s="23"/>
    </row>
    <row r="21" spans="1:5" ht="12.75">
      <c r="A21" s="9" t="s">
        <v>113</v>
      </c>
      <c r="B21" s="9" t="s">
        <v>83</v>
      </c>
      <c r="C21" s="9" t="s">
        <v>114</v>
      </c>
      <c r="D21" s="23">
        <v>1</v>
      </c>
      <c r="E21" s="23">
        <v>1</v>
      </c>
    </row>
    <row r="22" spans="1:5" ht="12.75">
      <c r="A22" s="9" t="s">
        <v>115</v>
      </c>
      <c r="B22" s="9" t="s">
        <v>83</v>
      </c>
      <c r="C22" s="9" t="s">
        <v>114</v>
      </c>
      <c r="D22" s="23">
        <v>1</v>
      </c>
      <c r="E22" s="23">
        <v>1</v>
      </c>
    </row>
    <row r="23" spans="1:5" ht="12.75">
      <c r="A23" s="9" t="s">
        <v>100</v>
      </c>
      <c r="B23" s="9"/>
      <c r="C23" s="9"/>
      <c r="D23" s="23"/>
      <c r="E23" s="23">
        <v>8</v>
      </c>
    </row>
    <row r="24" spans="1:5" ht="12.75">
      <c r="A24" s="9" t="s">
        <v>10</v>
      </c>
      <c r="B24" s="9" t="s">
        <v>83</v>
      </c>
      <c r="C24" s="9" t="s">
        <v>9</v>
      </c>
      <c r="D24" s="23">
        <v>0.5</v>
      </c>
      <c r="E24" s="23">
        <v>0.5</v>
      </c>
    </row>
    <row r="25" spans="1:5" ht="12.75">
      <c r="A25" s="9" t="s">
        <v>88</v>
      </c>
      <c r="B25" s="9"/>
      <c r="C25" s="9"/>
      <c r="D25" s="23"/>
      <c r="E25" s="23"/>
    </row>
    <row r="26" spans="1:5" ht="12.75">
      <c r="A26" s="9" t="s">
        <v>11</v>
      </c>
      <c r="B26" s="9" t="s">
        <v>12</v>
      </c>
      <c r="C26" s="9" t="s">
        <v>93</v>
      </c>
      <c r="D26" s="23"/>
      <c r="E26" s="23">
        <v>100</v>
      </c>
    </row>
    <row r="27" spans="1:5" ht="12.75">
      <c r="A27" s="9" t="s">
        <v>13</v>
      </c>
      <c r="B27" s="9" t="s">
        <v>14</v>
      </c>
      <c r="C27" s="9" t="s">
        <v>15</v>
      </c>
      <c r="D27" s="23">
        <v>12</v>
      </c>
      <c r="E27" s="23">
        <v>12</v>
      </c>
    </row>
    <row r="28" spans="1:5" ht="12.75">
      <c r="A28" s="24" t="s">
        <v>16</v>
      </c>
      <c r="B28" s="24" t="s">
        <v>5</v>
      </c>
      <c r="C28" s="24" t="s">
        <v>8</v>
      </c>
      <c r="D28" s="25">
        <v>0.33</v>
      </c>
      <c r="E28" s="25">
        <v>0.33</v>
      </c>
    </row>
    <row r="29" spans="1:5" ht="12.75">
      <c r="A29" s="26" t="s">
        <v>61</v>
      </c>
      <c r="B29" s="26"/>
      <c r="C29" s="26"/>
      <c r="D29" s="27">
        <f>SUM(D11:D28)</f>
        <v>22.5</v>
      </c>
      <c r="E29" s="27">
        <f>SUM(E11:E28)</f>
        <v>159.75000000000003</v>
      </c>
    </row>
    <row r="30" spans="1:5" ht="12.75">
      <c r="A30" s="9"/>
      <c r="B30" s="9"/>
      <c r="C30" s="9"/>
      <c r="D30" s="9"/>
      <c r="E30" s="9"/>
    </row>
    <row r="31" spans="1:5" ht="12.75">
      <c r="A31" s="10" t="s">
        <v>68</v>
      </c>
      <c r="B31" s="9"/>
      <c r="C31" s="9"/>
      <c r="D31" s="11"/>
      <c r="E31" s="11"/>
    </row>
    <row r="32" spans="1:5" ht="12.75">
      <c r="A32" s="12" t="s">
        <v>17</v>
      </c>
      <c r="B32" s="13" t="s">
        <v>18</v>
      </c>
      <c r="C32" s="13" t="s">
        <v>65</v>
      </c>
      <c r="D32" s="15" t="s">
        <v>50</v>
      </c>
      <c r="E32" s="16" t="s">
        <v>50</v>
      </c>
    </row>
    <row r="33" spans="1:5" ht="12.75">
      <c r="A33" s="17"/>
      <c r="B33" s="18"/>
      <c r="C33" s="18"/>
      <c r="D33" s="19" t="s">
        <v>52</v>
      </c>
      <c r="E33" s="20" t="s">
        <v>51</v>
      </c>
    </row>
    <row r="34" spans="1:5" ht="12.75">
      <c r="A34" s="9" t="s">
        <v>19</v>
      </c>
      <c r="B34" s="28">
        <f>E11</f>
        <v>0.25</v>
      </c>
      <c r="C34" s="9" t="s">
        <v>54</v>
      </c>
      <c r="D34" s="29">
        <v>16</v>
      </c>
      <c r="E34" s="30">
        <f aca="true" t="shared" si="0" ref="E34:E48">B34*D34</f>
        <v>4</v>
      </c>
    </row>
    <row r="35" spans="1:5" ht="12.75">
      <c r="A35" s="9" t="s">
        <v>4</v>
      </c>
      <c r="B35" s="28">
        <f>E14</f>
        <v>1</v>
      </c>
      <c r="C35" s="9" t="s">
        <v>54</v>
      </c>
      <c r="D35" s="31">
        <v>16</v>
      </c>
      <c r="E35" s="32">
        <f t="shared" si="0"/>
        <v>16</v>
      </c>
    </row>
    <row r="36" spans="1:5" ht="12.75">
      <c r="A36" s="9" t="s">
        <v>20</v>
      </c>
      <c r="B36" s="28">
        <f>E15</f>
        <v>0.67</v>
      </c>
      <c r="C36" s="9" t="s">
        <v>54</v>
      </c>
      <c r="D36" s="31">
        <v>16</v>
      </c>
      <c r="E36" s="32">
        <f t="shared" si="0"/>
        <v>10.72</v>
      </c>
    </row>
    <row r="37" spans="1:5" ht="12.75">
      <c r="A37" s="9" t="s">
        <v>89</v>
      </c>
      <c r="B37" s="28">
        <f>E16</f>
        <v>0.5</v>
      </c>
      <c r="C37" s="9" t="s">
        <v>54</v>
      </c>
      <c r="D37" s="31">
        <v>16</v>
      </c>
      <c r="E37" s="32">
        <f t="shared" si="0"/>
        <v>8</v>
      </c>
    </row>
    <row r="38" spans="1:5" ht="12.75">
      <c r="A38" s="9" t="s">
        <v>99</v>
      </c>
      <c r="B38" s="28">
        <f>E17</f>
        <v>0.5</v>
      </c>
      <c r="C38" s="9" t="s">
        <v>54</v>
      </c>
      <c r="D38" s="31">
        <v>16</v>
      </c>
      <c r="E38" s="32">
        <f t="shared" si="0"/>
        <v>8</v>
      </c>
    </row>
    <row r="39" spans="1:5" ht="12.75">
      <c r="A39" s="9" t="s">
        <v>96</v>
      </c>
      <c r="B39" s="28">
        <v>1</v>
      </c>
      <c r="C39" s="9" t="s">
        <v>54</v>
      </c>
      <c r="D39" s="31">
        <v>16</v>
      </c>
      <c r="E39" s="32">
        <f t="shared" si="0"/>
        <v>16</v>
      </c>
    </row>
    <row r="40" spans="1:5" ht="12.75">
      <c r="A40" s="9" t="s">
        <v>96</v>
      </c>
      <c r="B40" s="28">
        <v>1</v>
      </c>
      <c r="C40" s="9" t="s">
        <v>55</v>
      </c>
      <c r="D40" s="31">
        <v>9</v>
      </c>
      <c r="E40" s="32">
        <f t="shared" si="0"/>
        <v>9</v>
      </c>
    </row>
    <row r="41" spans="1:5" ht="12.75">
      <c r="A41" s="9" t="s">
        <v>118</v>
      </c>
      <c r="B41" s="28">
        <f>D19</f>
        <v>4</v>
      </c>
      <c r="C41" s="9" t="s">
        <v>54</v>
      </c>
      <c r="D41" s="31">
        <v>16</v>
      </c>
      <c r="E41" s="32">
        <f t="shared" si="0"/>
        <v>64</v>
      </c>
    </row>
    <row r="42" spans="1:5" ht="12.75">
      <c r="A42" s="9" t="s">
        <v>118</v>
      </c>
      <c r="B42" s="28">
        <f>E19-D19</f>
        <v>28</v>
      </c>
      <c r="C42" s="9" t="s">
        <v>55</v>
      </c>
      <c r="D42" s="31">
        <v>9</v>
      </c>
      <c r="E42" s="32">
        <f t="shared" si="0"/>
        <v>252</v>
      </c>
    </row>
    <row r="43" spans="1:5" ht="12.75">
      <c r="A43" s="9" t="s">
        <v>119</v>
      </c>
      <c r="B43" s="28">
        <f>E21+E22</f>
        <v>2</v>
      </c>
      <c r="C43" s="9" t="s">
        <v>54</v>
      </c>
      <c r="D43" s="31">
        <v>16</v>
      </c>
      <c r="E43" s="32">
        <f t="shared" si="0"/>
        <v>32</v>
      </c>
    </row>
    <row r="44" spans="1:11" ht="12.75">
      <c r="A44" s="9" t="s">
        <v>101</v>
      </c>
      <c r="B44" s="28">
        <f>E23</f>
        <v>8</v>
      </c>
      <c r="C44" s="9" t="s">
        <v>55</v>
      </c>
      <c r="D44" s="31">
        <v>9</v>
      </c>
      <c r="E44" s="32">
        <f t="shared" si="0"/>
        <v>72</v>
      </c>
      <c r="K44" s="2"/>
    </row>
    <row r="45" spans="1:5" ht="12.75">
      <c r="A45" s="9" t="s">
        <v>56</v>
      </c>
      <c r="B45" s="28">
        <f>E24</f>
        <v>0.5</v>
      </c>
      <c r="C45" s="9" t="s">
        <v>54</v>
      </c>
      <c r="D45" s="31">
        <v>16</v>
      </c>
      <c r="E45" s="32">
        <f t="shared" si="0"/>
        <v>8</v>
      </c>
    </row>
    <row r="46" spans="1:5" ht="12.75">
      <c r="A46" s="9" t="s">
        <v>21</v>
      </c>
      <c r="B46" s="28">
        <f>E26</f>
        <v>100</v>
      </c>
      <c r="C46" s="9" t="s">
        <v>55</v>
      </c>
      <c r="D46" s="31">
        <v>9</v>
      </c>
      <c r="E46" s="32">
        <f t="shared" si="0"/>
        <v>900</v>
      </c>
    </row>
    <row r="47" spans="1:5" ht="12.75">
      <c r="A47" s="9" t="s">
        <v>22</v>
      </c>
      <c r="B47" s="28">
        <f>E27</f>
        <v>12</v>
      </c>
      <c r="C47" s="9" t="s">
        <v>54</v>
      </c>
      <c r="D47" s="31">
        <v>16</v>
      </c>
      <c r="E47" s="32">
        <f t="shared" si="0"/>
        <v>192</v>
      </c>
    </row>
    <row r="48" spans="1:5" ht="12.75">
      <c r="A48" s="24" t="s">
        <v>94</v>
      </c>
      <c r="B48" s="55">
        <f>E28</f>
        <v>0.33</v>
      </c>
      <c r="C48" s="24" t="s">
        <v>54</v>
      </c>
      <c r="D48" s="56">
        <v>16</v>
      </c>
      <c r="E48" s="45">
        <f t="shared" si="0"/>
        <v>5.28</v>
      </c>
    </row>
    <row r="49" spans="1:5" ht="12.75">
      <c r="A49" s="9" t="s">
        <v>58</v>
      </c>
      <c r="B49" s="7">
        <f>SUM(B34:B39)+B41+B43+B45+B47+B48</f>
        <v>22.75</v>
      </c>
      <c r="C49" s="9"/>
      <c r="D49" s="33">
        <v>16</v>
      </c>
      <c r="E49" s="30">
        <f>D49*B49</f>
        <v>364</v>
      </c>
    </row>
    <row r="50" spans="1:5" ht="12.75">
      <c r="A50" s="9" t="s">
        <v>59</v>
      </c>
      <c r="B50" s="28">
        <f>B40+B42+B44+B46</f>
        <v>137</v>
      </c>
      <c r="C50" s="9"/>
      <c r="D50" s="34">
        <v>9</v>
      </c>
      <c r="E50" s="35">
        <f>D50*B50</f>
        <v>1233</v>
      </c>
    </row>
    <row r="51" spans="1:5" ht="12.75">
      <c r="A51" s="24" t="s">
        <v>57</v>
      </c>
      <c r="B51" s="24"/>
      <c r="C51" s="24"/>
      <c r="D51" s="24"/>
      <c r="E51" s="35">
        <f>E49+E50</f>
        <v>1597</v>
      </c>
    </row>
    <row r="52" spans="1:5" ht="12.75">
      <c r="A52" s="9"/>
      <c r="B52" s="9"/>
      <c r="C52" s="9"/>
      <c r="D52" s="9"/>
      <c r="E52" s="9"/>
    </row>
    <row r="53" spans="1:5" ht="12.75">
      <c r="A53" s="9"/>
      <c r="B53" s="9"/>
      <c r="C53" s="9"/>
      <c r="D53" s="9"/>
      <c r="E53" s="9"/>
    </row>
    <row r="54" spans="1:5" ht="12.75">
      <c r="A54" s="10" t="s">
        <v>69</v>
      </c>
      <c r="B54" s="9"/>
      <c r="C54" s="9"/>
      <c r="D54" s="11"/>
      <c r="E54" s="11"/>
    </row>
    <row r="55" spans="1:5" ht="12.75">
      <c r="A55" s="12" t="s">
        <v>23</v>
      </c>
      <c r="B55" s="13" t="s">
        <v>24</v>
      </c>
      <c r="C55" s="15" t="s">
        <v>25</v>
      </c>
      <c r="D55" s="15" t="s">
        <v>26</v>
      </c>
      <c r="E55" s="16" t="s">
        <v>60</v>
      </c>
    </row>
    <row r="56" spans="1:5" ht="12.75">
      <c r="A56" s="36"/>
      <c r="B56" s="37"/>
      <c r="C56" s="37"/>
      <c r="D56" s="19"/>
      <c r="E56" s="20" t="s">
        <v>62</v>
      </c>
    </row>
    <row r="57" spans="1:5" ht="12.75">
      <c r="A57" s="9" t="s">
        <v>27</v>
      </c>
      <c r="B57" s="9"/>
      <c r="C57" s="31">
        <v>1</v>
      </c>
      <c r="D57" s="29">
        <v>12</v>
      </c>
      <c r="E57" s="29">
        <f>C57*D57</f>
        <v>12</v>
      </c>
    </row>
    <row r="58" spans="1:5" ht="12.75">
      <c r="A58" s="9" t="s">
        <v>28</v>
      </c>
      <c r="B58" s="9" t="s">
        <v>63</v>
      </c>
      <c r="C58" s="31">
        <v>0.75</v>
      </c>
      <c r="D58" s="31">
        <v>36</v>
      </c>
      <c r="E58" s="31">
        <f>C58*D58</f>
        <v>27</v>
      </c>
    </row>
    <row r="59" spans="1:5" ht="12.75">
      <c r="A59" s="9" t="s">
        <v>29</v>
      </c>
      <c r="B59" s="9"/>
      <c r="C59" s="31"/>
      <c r="D59" s="31">
        <v>12.5</v>
      </c>
      <c r="E59" s="31">
        <f>D59</f>
        <v>12.5</v>
      </c>
    </row>
    <row r="60" spans="1:5" ht="12.75">
      <c r="A60" s="9" t="s">
        <v>116</v>
      </c>
      <c r="B60" s="9" t="s">
        <v>117</v>
      </c>
      <c r="C60" s="31">
        <v>10000</v>
      </c>
      <c r="D60" s="31">
        <v>0.5</v>
      </c>
      <c r="E60" s="31">
        <f>C60*D60</f>
        <v>5000</v>
      </c>
    </row>
    <row r="61" spans="1:5" ht="12.75">
      <c r="A61" s="9" t="s">
        <v>30</v>
      </c>
      <c r="B61" s="9"/>
      <c r="C61" s="31" t="s">
        <v>92</v>
      </c>
      <c r="D61" s="31" t="s">
        <v>92</v>
      </c>
      <c r="E61" s="31">
        <v>100</v>
      </c>
    </row>
    <row r="62" spans="1:5" ht="12.75">
      <c r="A62" s="9" t="s">
        <v>102</v>
      </c>
      <c r="B62" s="9" t="s">
        <v>103</v>
      </c>
      <c r="C62" s="31">
        <v>3</v>
      </c>
      <c r="D62" s="31">
        <v>38</v>
      </c>
      <c r="E62" s="31">
        <f>C62*D62</f>
        <v>114</v>
      </c>
    </row>
    <row r="63" spans="1:5" ht="12.75">
      <c r="A63" s="9" t="s">
        <v>31</v>
      </c>
      <c r="B63" s="9"/>
      <c r="C63" s="31"/>
      <c r="D63" s="31"/>
      <c r="E63" s="31"/>
    </row>
    <row r="64" spans="1:5" ht="12.75">
      <c r="A64" s="9" t="s">
        <v>104</v>
      </c>
      <c r="B64" s="9" t="s">
        <v>64</v>
      </c>
      <c r="C64" s="31">
        <v>0.25</v>
      </c>
      <c r="D64" s="31">
        <v>44.35</v>
      </c>
      <c r="E64" s="31">
        <f>C64*D64</f>
        <v>11.0875</v>
      </c>
    </row>
    <row r="65" spans="1:5" ht="12.75">
      <c r="A65" s="9" t="s">
        <v>90</v>
      </c>
      <c r="B65" s="9" t="s">
        <v>64</v>
      </c>
      <c r="C65" s="31">
        <v>0.25</v>
      </c>
      <c r="D65" s="31">
        <v>27.6</v>
      </c>
      <c r="E65" s="31">
        <f>C65*D65</f>
        <v>6.9</v>
      </c>
    </row>
    <row r="66" spans="1:5" ht="12.75">
      <c r="A66" s="9" t="s">
        <v>105</v>
      </c>
      <c r="B66" s="9" t="s">
        <v>106</v>
      </c>
      <c r="C66" s="31">
        <v>300</v>
      </c>
      <c r="D66" s="31">
        <v>1.25</v>
      </c>
      <c r="E66" s="31">
        <f>C66*D66</f>
        <v>375</v>
      </c>
    </row>
    <row r="67" spans="1:5" ht="12.75">
      <c r="A67" s="9"/>
      <c r="B67" s="9"/>
      <c r="C67" s="31"/>
      <c r="D67" s="31"/>
      <c r="E67" s="31"/>
    </row>
    <row r="68" spans="1:5" ht="12.75">
      <c r="A68" s="26" t="s">
        <v>32</v>
      </c>
      <c r="B68" s="26"/>
      <c r="C68" s="26"/>
      <c r="D68" s="26"/>
      <c r="E68" s="38">
        <f>SUM(E57:E66)</f>
        <v>5658.487499999999</v>
      </c>
    </row>
    <row r="69" spans="1:5" ht="12.75">
      <c r="A69" s="9"/>
      <c r="B69" s="9"/>
      <c r="C69" s="9"/>
      <c r="D69" s="9"/>
      <c r="E69" s="9"/>
    </row>
    <row r="70" spans="1:5" ht="12.75">
      <c r="A70" s="9"/>
      <c r="B70" s="9"/>
      <c r="C70" s="9"/>
      <c r="D70" s="9"/>
      <c r="E70" s="9"/>
    </row>
    <row r="71" spans="1:5" ht="12.75">
      <c r="A71" s="10" t="s">
        <v>66</v>
      </c>
      <c r="B71" s="9"/>
      <c r="C71" s="9"/>
      <c r="D71" s="9"/>
      <c r="E71" s="9"/>
    </row>
    <row r="72" spans="1:6" ht="12.75">
      <c r="A72" s="12" t="s">
        <v>33</v>
      </c>
      <c r="B72" s="13" t="s">
        <v>70</v>
      </c>
      <c r="C72" s="14" t="s">
        <v>81</v>
      </c>
      <c r="D72" s="14"/>
      <c r="E72" s="14" t="s">
        <v>35</v>
      </c>
      <c r="F72" s="6"/>
    </row>
    <row r="73" spans="1:6" ht="12.75">
      <c r="A73" s="39"/>
      <c r="B73" s="37" t="s">
        <v>34</v>
      </c>
      <c r="C73" s="40" t="s">
        <v>79</v>
      </c>
      <c r="D73" s="40" t="s">
        <v>80</v>
      </c>
      <c r="E73" s="40" t="s">
        <v>79</v>
      </c>
      <c r="F73" s="8" t="s">
        <v>80</v>
      </c>
    </row>
    <row r="74" spans="1:6" ht="12.75">
      <c r="A74" s="9" t="s">
        <v>36</v>
      </c>
      <c r="B74" s="41">
        <f>D14+D15+D28</f>
        <v>2</v>
      </c>
      <c r="C74" s="29">
        <v>4.5</v>
      </c>
      <c r="D74" s="29">
        <f>B74*C74</f>
        <v>9</v>
      </c>
      <c r="E74" s="29">
        <v>12</v>
      </c>
      <c r="F74" s="4">
        <f>E74*B74</f>
        <v>24</v>
      </c>
    </row>
    <row r="75" spans="1:6" ht="12.75">
      <c r="A75" s="9" t="s">
        <v>37</v>
      </c>
      <c r="B75" s="41">
        <f>D16+D18+D19+D22+D24+D27</f>
        <v>19</v>
      </c>
      <c r="C75" s="31">
        <v>3</v>
      </c>
      <c r="D75" s="31">
        <f>B75*C75</f>
        <v>57</v>
      </c>
      <c r="E75" s="31">
        <v>3.35</v>
      </c>
      <c r="F75" s="5">
        <f>B75*E75</f>
        <v>63.65</v>
      </c>
    </row>
    <row r="76" spans="1:6" ht="12.75">
      <c r="A76" s="9" t="s">
        <v>38</v>
      </c>
      <c r="B76" s="41">
        <f>D14</f>
        <v>1</v>
      </c>
      <c r="C76" s="31">
        <v>2</v>
      </c>
      <c r="D76" s="31">
        <f aca="true" t="shared" si="1" ref="D76:D82">B76*C76</f>
        <v>2</v>
      </c>
      <c r="E76" s="31">
        <v>8</v>
      </c>
      <c r="F76" s="5">
        <f aca="true" t="shared" si="2" ref="F76:F82">B76*E76</f>
        <v>8</v>
      </c>
    </row>
    <row r="77" spans="1:6" ht="12.75">
      <c r="A77" s="9" t="s">
        <v>39</v>
      </c>
      <c r="B77" s="41">
        <f>D15+D28</f>
        <v>1</v>
      </c>
      <c r="C77" s="31">
        <v>1.15</v>
      </c>
      <c r="D77" s="31">
        <f t="shared" si="1"/>
        <v>1.15</v>
      </c>
      <c r="E77" s="31">
        <v>15</v>
      </c>
      <c r="F77" s="5">
        <f t="shared" si="2"/>
        <v>15</v>
      </c>
    </row>
    <row r="78" spans="1:6" ht="12.75">
      <c r="A78" s="9" t="s">
        <v>40</v>
      </c>
      <c r="B78" s="41">
        <f>D37+D34</f>
        <v>32</v>
      </c>
      <c r="C78" s="31">
        <v>1.5</v>
      </c>
      <c r="D78" s="31">
        <f t="shared" si="1"/>
        <v>48</v>
      </c>
      <c r="E78" s="31">
        <v>5.25</v>
      </c>
      <c r="F78" s="5">
        <f t="shared" si="2"/>
        <v>168</v>
      </c>
    </row>
    <row r="79" spans="1:6" ht="12.75">
      <c r="A79" s="9" t="s">
        <v>98</v>
      </c>
      <c r="B79" s="41">
        <f>D17</f>
        <v>0.5</v>
      </c>
      <c r="C79" s="31">
        <v>1</v>
      </c>
      <c r="D79" s="31">
        <f>B79*C79</f>
        <v>0.5</v>
      </c>
      <c r="E79" s="31">
        <v>2</v>
      </c>
      <c r="F79" s="5">
        <f>B79*E79</f>
        <v>1</v>
      </c>
    </row>
    <row r="80" spans="1:6" ht="12.75">
      <c r="A80" s="9" t="s">
        <v>120</v>
      </c>
      <c r="B80" s="41">
        <f>B43</f>
        <v>2</v>
      </c>
      <c r="C80" s="31">
        <v>1</v>
      </c>
      <c r="D80" s="31">
        <f>B80*C80</f>
        <v>2</v>
      </c>
      <c r="E80" s="31">
        <v>3</v>
      </c>
      <c r="F80" s="5">
        <f>B80*E80</f>
        <v>6</v>
      </c>
    </row>
    <row r="81" spans="1:6" ht="12.75">
      <c r="A81" s="9" t="s">
        <v>107</v>
      </c>
      <c r="B81" s="41">
        <f>D18</f>
        <v>1</v>
      </c>
      <c r="C81" s="31">
        <v>1</v>
      </c>
      <c r="D81" s="31">
        <f>B81*C81</f>
        <v>1</v>
      </c>
      <c r="E81" s="31">
        <v>1</v>
      </c>
      <c r="F81" s="5">
        <f>B81*E81</f>
        <v>1</v>
      </c>
    </row>
    <row r="82" spans="1:6" ht="12.75">
      <c r="A82" s="9" t="s">
        <v>41</v>
      </c>
      <c r="B82" s="41">
        <v>12</v>
      </c>
      <c r="C82" s="31">
        <v>0.25</v>
      </c>
      <c r="D82" s="31">
        <f t="shared" si="1"/>
        <v>3</v>
      </c>
      <c r="E82" s="31">
        <v>1</v>
      </c>
      <c r="F82" s="5">
        <f t="shared" si="2"/>
        <v>12</v>
      </c>
    </row>
    <row r="83" spans="1:6" ht="12.75">
      <c r="A83" s="9"/>
      <c r="B83" s="41"/>
      <c r="C83" s="31"/>
      <c r="D83" s="31"/>
      <c r="E83" s="31"/>
      <c r="F83" s="5"/>
    </row>
    <row r="84" spans="1:6" ht="12.75">
      <c r="A84" s="9" t="s">
        <v>32</v>
      </c>
      <c r="B84" s="9"/>
      <c r="C84" s="9"/>
      <c r="D84" s="30">
        <f>SUM(D74:D82)</f>
        <v>123.65</v>
      </c>
      <c r="E84" s="9"/>
      <c r="F84" s="1">
        <f>SUM(F74:F82)</f>
        <v>298.65</v>
      </c>
    </row>
    <row r="85" spans="1:6" ht="12.75">
      <c r="A85" s="24" t="s">
        <v>42</v>
      </c>
      <c r="B85" s="24"/>
      <c r="C85" s="24"/>
      <c r="D85" s="24"/>
      <c r="E85" s="24"/>
      <c r="F85" s="3">
        <f>D84+F84</f>
        <v>422.29999999999995</v>
      </c>
    </row>
    <row r="86" spans="1:5" ht="12.75">
      <c r="A86" s="9"/>
      <c r="B86" s="9"/>
      <c r="C86" s="9"/>
      <c r="D86" s="9"/>
      <c r="E86" s="9"/>
    </row>
    <row r="87" spans="1:5" ht="12.75">
      <c r="A87" s="9"/>
      <c r="B87" s="9"/>
      <c r="C87" s="9"/>
      <c r="D87" s="9"/>
      <c r="E87" s="9"/>
    </row>
    <row r="88" spans="1:5" ht="12.75">
      <c r="A88" s="10" t="s">
        <v>71</v>
      </c>
      <c r="B88" s="9"/>
      <c r="C88" s="9"/>
      <c r="D88" s="9"/>
      <c r="E88" s="9"/>
    </row>
    <row r="89" spans="1:5" ht="12.75">
      <c r="A89" s="42" t="str">
        <f>B4</f>
        <v>Fresh Market Cucumbers 1 Acre</v>
      </c>
      <c r="B89" s="26"/>
      <c r="C89" s="43" t="s">
        <v>34</v>
      </c>
      <c r="D89" s="9"/>
      <c r="E89" s="9"/>
    </row>
    <row r="90" spans="1:5" ht="12.75">
      <c r="A90" s="9" t="s">
        <v>121</v>
      </c>
      <c r="B90" s="44" t="s">
        <v>92</v>
      </c>
      <c r="C90" s="30">
        <f>E49</f>
        <v>364</v>
      </c>
      <c r="D90" s="9"/>
      <c r="E90" s="9"/>
    </row>
    <row r="91" spans="1:5" ht="12.75">
      <c r="A91" s="9" t="s">
        <v>108</v>
      </c>
      <c r="B91" s="28" t="s">
        <v>92</v>
      </c>
      <c r="C91" s="32">
        <f>E50</f>
        <v>1233</v>
      </c>
      <c r="D91" s="9"/>
      <c r="E91" s="9"/>
    </row>
    <row r="92" spans="1:5" ht="12.75">
      <c r="A92" s="44" t="s">
        <v>74</v>
      </c>
      <c r="B92" s="9"/>
      <c r="C92" s="32">
        <f>E68</f>
        <v>5658.487499999999</v>
      </c>
      <c r="D92" s="9"/>
      <c r="E92" s="9"/>
    </row>
    <row r="93" spans="1:5" ht="12.75">
      <c r="A93" s="9" t="s">
        <v>43</v>
      </c>
      <c r="B93" s="9"/>
      <c r="C93" s="32">
        <f>D84</f>
        <v>123.65</v>
      </c>
      <c r="D93" s="9"/>
      <c r="E93" s="9"/>
    </row>
    <row r="94" spans="1:5" ht="12.75">
      <c r="A94" s="24" t="s">
        <v>75</v>
      </c>
      <c r="B94" s="24"/>
      <c r="C94" s="45">
        <f>F84</f>
        <v>298.65</v>
      </c>
      <c r="D94" s="9"/>
      <c r="E94" s="9"/>
    </row>
    <row r="95" spans="1:5" ht="12.75">
      <c r="A95" s="26" t="s">
        <v>44</v>
      </c>
      <c r="B95" s="26"/>
      <c r="C95" s="46">
        <f>SUM(C90:C94)</f>
        <v>7677.7874999999985</v>
      </c>
      <c r="D95" s="9"/>
      <c r="E95" s="9"/>
    </row>
    <row r="96" spans="1:5" ht="12.75">
      <c r="A96" s="9" t="s">
        <v>73</v>
      </c>
      <c r="B96" s="9"/>
      <c r="C96" s="9"/>
      <c r="D96" s="9"/>
      <c r="E96" s="9"/>
    </row>
    <row r="97" spans="1:5" ht="12.75">
      <c r="A97" s="9"/>
      <c r="B97" s="9"/>
      <c r="C97" s="9"/>
      <c r="D97" s="9"/>
      <c r="E97" s="9"/>
    </row>
    <row r="98" spans="1:5" ht="12.75">
      <c r="A98" s="9"/>
      <c r="B98" s="9"/>
      <c r="C98" s="9"/>
      <c r="D98" s="11"/>
      <c r="E98" s="11"/>
    </row>
    <row r="99" spans="1:5" ht="12.75">
      <c r="A99" s="10" t="s">
        <v>72</v>
      </c>
      <c r="B99" s="11"/>
      <c r="C99" s="11"/>
      <c r="D99" s="11"/>
      <c r="E99" s="11"/>
    </row>
    <row r="100" spans="1:5" ht="12.75">
      <c r="A100" s="47" t="s">
        <v>76</v>
      </c>
      <c r="B100" s="48" t="s">
        <v>45</v>
      </c>
      <c r="C100" s="48"/>
      <c r="D100" s="48"/>
      <c r="E100" s="49"/>
    </row>
    <row r="101" spans="1:5" ht="12.75">
      <c r="A101" s="40" t="s">
        <v>109</v>
      </c>
      <c r="B101" s="46">
        <v>16</v>
      </c>
      <c r="C101" s="46">
        <v>20</v>
      </c>
      <c r="D101" s="46">
        <v>24</v>
      </c>
      <c r="E101" s="46">
        <v>28</v>
      </c>
    </row>
    <row r="102" spans="1:5" ht="12.75">
      <c r="A102" s="9">
        <v>300</v>
      </c>
      <c r="B102" s="50">
        <f>A102*B101</f>
        <v>4800</v>
      </c>
      <c r="C102" s="50">
        <f>C101*A102</f>
        <v>6000</v>
      </c>
      <c r="D102" s="50">
        <f>D101*A102</f>
        <v>7200</v>
      </c>
      <c r="E102" s="50">
        <f>E101*A102</f>
        <v>8400</v>
      </c>
    </row>
    <row r="103" spans="1:5" ht="12.75">
      <c r="A103" s="51">
        <v>350</v>
      </c>
      <c r="B103" s="51">
        <f>A103*B101</f>
        <v>5600</v>
      </c>
      <c r="C103" s="51">
        <f>C101*A103</f>
        <v>7000</v>
      </c>
      <c r="D103" s="51">
        <f>D101*A103</f>
        <v>8400</v>
      </c>
      <c r="E103" s="51">
        <f>E101*A103</f>
        <v>9800</v>
      </c>
    </row>
    <row r="104" spans="1:5" ht="12.75">
      <c r="A104" s="52">
        <v>400</v>
      </c>
      <c r="B104" s="52">
        <f>A104*B101</f>
        <v>6400</v>
      </c>
      <c r="C104" s="52">
        <f>C101*A104</f>
        <v>8000</v>
      </c>
      <c r="D104" s="52">
        <f>D101*A104</f>
        <v>9600</v>
      </c>
      <c r="E104" s="52">
        <f>E101*A104</f>
        <v>11200</v>
      </c>
    </row>
    <row r="105" spans="1:5" ht="12.75">
      <c r="A105" s="9"/>
      <c r="B105" s="9"/>
      <c r="C105" s="9"/>
      <c r="D105" s="9"/>
      <c r="E105" s="9"/>
    </row>
    <row r="106" spans="1:5" ht="12.75">
      <c r="A106" s="10" t="s">
        <v>77</v>
      </c>
      <c r="B106" s="9"/>
      <c r="C106" s="9"/>
      <c r="D106" s="9"/>
      <c r="E106" s="9"/>
    </row>
    <row r="107" spans="1:5" ht="12.75">
      <c r="A107" s="47" t="s">
        <v>76</v>
      </c>
      <c r="B107" s="48" t="s">
        <v>45</v>
      </c>
      <c r="C107" s="48"/>
      <c r="D107" s="48"/>
      <c r="E107" s="49"/>
    </row>
    <row r="108" spans="1:5" ht="12.75">
      <c r="A108" s="40" t="s">
        <v>91</v>
      </c>
      <c r="B108" s="46">
        <v>16</v>
      </c>
      <c r="C108" s="46">
        <v>20</v>
      </c>
      <c r="D108" s="46">
        <v>24</v>
      </c>
      <c r="E108" s="46">
        <v>28</v>
      </c>
    </row>
    <row r="109" spans="1:5" ht="12.75">
      <c r="A109" s="9">
        <v>300</v>
      </c>
      <c r="B109" s="57">
        <f>B102-C95</f>
        <v>-2877.7874999999985</v>
      </c>
      <c r="C109" s="57">
        <f>C102-C95</f>
        <v>-1677.7874999999985</v>
      </c>
      <c r="D109" s="57">
        <f>D102-C95</f>
        <v>-477.78749999999854</v>
      </c>
      <c r="E109" s="57">
        <f>E102-C95</f>
        <v>722.2125000000015</v>
      </c>
    </row>
    <row r="110" spans="1:5" ht="12.75">
      <c r="A110" s="51">
        <v>350</v>
      </c>
      <c r="B110" s="57">
        <f>B103-C95</f>
        <v>-2077.7874999999985</v>
      </c>
      <c r="C110" s="57">
        <f>C103-C95</f>
        <v>-677.7874999999985</v>
      </c>
      <c r="D110" s="57">
        <f>D103-C95</f>
        <v>722.2125000000015</v>
      </c>
      <c r="E110" s="57">
        <f>E103-C95</f>
        <v>2122.2125000000015</v>
      </c>
    </row>
    <row r="111" spans="1:5" ht="12.75">
      <c r="A111" s="52">
        <v>400</v>
      </c>
      <c r="B111" s="58">
        <f>B104-C95</f>
        <v>-1277.7874999999985</v>
      </c>
      <c r="C111" s="58">
        <f>C104-C95</f>
        <v>322.21250000000146</v>
      </c>
      <c r="D111" s="58">
        <f>D104-C95</f>
        <v>1922.2125000000015</v>
      </c>
      <c r="E111" s="58">
        <f>E104-C95</f>
        <v>3522.2125000000015</v>
      </c>
    </row>
    <row r="112" spans="1:5" ht="12.75">
      <c r="A112" s="53"/>
      <c r="B112" s="54"/>
      <c r="C112" s="54"/>
      <c r="D112" s="54"/>
      <c r="E112" s="54"/>
    </row>
    <row r="113" spans="1:5" ht="12.75">
      <c r="A113" s="9" t="s">
        <v>78</v>
      </c>
      <c r="B113" s="9"/>
      <c r="C113" s="51">
        <v>350</v>
      </c>
      <c r="D113" s="9"/>
      <c r="E113" s="9"/>
    </row>
    <row r="114" spans="1:5" ht="12.75">
      <c r="A114" s="9" t="s">
        <v>92</v>
      </c>
      <c r="B114" s="9"/>
      <c r="C114" s="29" t="s">
        <v>92</v>
      </c>
      <c r="D114" s="9"/>
      <c r="E114" s="9"/>
    </row>
    <row r="115" spans="1:6" ht="41.25" customHeight="1">
      <c r="A115" s="62" t="s">
        <v>125</v>
      </c>
      <c r="B115" s="62"/>
      <c r="C115" s="62"/>
      <c r="D115" s="62"/>
      <c r="E115" s="62"/>
      <c r="F115" s="62"/>
    </row>
    <row r="116" spans="1:5" ht="12.75">
      <c r="A116" s="9"/>
      <c r="B116" s="9"/>
      <c r="C116" s="9"/>
      <c r="D116" s="9"/>
      <c r="E116" s="9"/>
    </row>
    <row r="117" spans="1:5" ht="12.75">
      <c r="A117" s="9"/>
      <c r="B117" s="9"/>
      <c r="C117" s="9"/>
      <c r="D117" s="9"/>
      <c r="E117" s="9"/>
    </row>
    <row r="118" spans="1:5" ht="12.75">
      <c r="A118" s="9"/>
      <c r="B118" s="9"/>
      <c r="C118" s="9"/>
      <c r="D118" s="9"/>
      <c r="E118" s="9"/>
    </row>
    <row r="119" spans="1:5" ht="12.75">
      <c r="A119" s="9"/>
      <c r="B119" s="9"/>
      <c r="C119" s="9"/>
      <c r="D119" s="9"/>
      <c r="E119" s="9"/>
    </row>
    <row r="120" spans="1:5" ht="12.75">
      <c r="A120" s="9"/>
      <c r="B120" s="9"/>
      <c r="C120" s="9"/>
      <c r="D120" s="9"/>
      <c r="E120" s="9"/>
    </row>
    <row r="121" spans="1:5" ht="12.75">
      <c r="A121" s="9"/>
      <c r="B121" s="9"/>
      <c r="C121" s="9"/>
      <c r="D121" s="9"/>
      <c r="E121" s="9"/>
    </row>
    <row r="122" spans="1:5" ht="12.75">
      <c r="A122" s="9"/>
      <c r="B122" s="9"/>
      <c r="C122" s="9"/>
      <c r="D122" s="9"/>
      <c r="E122" s="9"/>
    </row>
    <row r="123" spans="1:5" ht="12.75">
      <c r="A123" s="9"/>
      <c r="B123" s="9"/>
      <c r="C123" s="9"/>
      <c r="D123" s="9"/>
      <c r="E123" s="9"/>
    </row>
    <row r="124" spans="1:5" ht="12.75">
      <c r="A124" s="9"/>
      <c r="B124" s="9"/>
      <c r="C124" s="9"/>
      <c r="D124" s="9"/>
      <c r="E124" s="9"/>
    </row>
    <row r="125" spans="1:5" ht="12.75">
      <c r="A125" s="9"/>
      <c r="B125" s="9"/>
      <c r="C125" s="9"/>
      <c r="D125" s="9"/>
      <c r="E125" s="9"/>
    </row>
    <row r="126" spans="1:5" ht="12.75">
      <c r="A126" s="9"/>
      <c r="B126" s="9"/>
      <c r="C126" s="9"/>
      <c r="D126" s="9"/>
      <c r="E126" s="9"/>
    </row>
    <row r="127" spans="1:5" ht="12.75">
      <c r="A127" s="9"/>
      <c r="B127" s="9"/>
      <c r="C127" s="9"/>
      <c r="D127" s="9"/>
      <c r="E127" s="9"/>
    </row>
  </sheetData>
  <mergeCells count="3">
    <mergeCell ref="A1:F1"/>
    <mergeCell ref="A2:F2"/>
    <mergeCell ref="A115:F115"/>
  </mergeCells>
  <printOptions/>
  <pageMargins left="0.75" right="0.75" top="1" bottom="1" header="0.5" footer="0.5"/>
  <pageSetup horizontalDpi="300" verticalDpi="300" orientation="portrait" r:id="rId1"/>
  <rowBreaks count="4" manualBreakCount="4">
    <brk id="29" max="5" man="1"/>
    <brk id="51" max="5" man="1"/>
    <brk id="68" max="5" man="1"/>
    <brk id="85" max="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dc:creator>
  <cp:keywords/>
  <dc:description/>
  <cp:lastModifiedBy> UMass Extension Vegetable Program</cp:lastModifiedBy>
  <cp:lastPrinted>1999-09-20T11:31:19Z</cp:lastPrinted>
  <dcterms:created xsi:type="dcterms:W3CDTF">1999-04-27T17:54:09Z</dcterms:created>
  <dcterms:modified xsi:type="dcterms:W3CDTF">2004-01-19T22:03:50Z</dcterms:modified>
  <cp:category/>
  <cp:version/>
  <cp:contentType/>
  <cp:contentStatus/>
</cp:coreProperties>
</file>