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 name="Sheet2" sheetId="2" r:id="rId2"/>
    <sheet name="Sheet3" sheetId="3" r:id="rId3"/>
  </sheets>
  <definedNames>
    <definedName name="_xlnm.Print_Area" localSheetId="0">'Sheet1'!$A$1:$F$120</definedName>
  </definedNames>
  <calcPr fullCalcOnLoad="1"/>
</workbook>
</file>

<file path=xl/sharedStrings.xml><?xml version="1.0" encoding="utf-8"?>
<sst xmlns="http://schemas.openxmlformats.org/spreadsheetml/2006/main" count="177" uniqueCount="134">
  <si>
    <t>Seed Cover Crop - Rye</t>
  </si>
  <si>
    <t>Custom Seeded</t>
  </si>
  <si>
    <t>Lime</t>
  </si>
  <si>
    <t>Custom Application</t>
  </si>
  <si>
    <t>Plowing</t>
  </si>
  <si>
    <t>50 HP Diesel</t>
  </si>
  <si>
    <t>3-16" Moldboard</t>
  </si>
  <si>
    <t>Harrowing (2X)</t>
  </si>
  <si>
    <t>10' Disk Harrow</t>
  </si>
  <si>
    <t>Fertilization (Broadcast)</t>
  </si>
  <si>
    <t>25 HP Gas</t>
  </si>
  <si>
    <t>Spinspreader</t>
  </si>
  <si>
    <t>Trailer</t>
  </si>
  <si>
    <t>Transplanting</t>
  </si>
  <si>
    <t>Harvest</t>
  </si>
  <si>
    <t>Picking Labor</t>
  </si>
  <si>
    <t>Harvest (hauling)</t>
  </si>
  <si>
    <t>Harrow (for Rye Seeding)</t>
  </si>
  <si>
    <t>Operation</t>
  </si>
  <si>
    <t>Labor Hours/Acre</t>
  </si>
  <si>
    <t>Soil Sample</t>
  </si>
  <si>
    <t>Harrowing</t>
  </si>
  <si>
    <t>Fertilization</t>
  </si>
  <si>
    <t>Harvest-Picking</t>
  </si>
  <si>
    <t>Harvest-Hauling</t>
  </si>
  <si>
    <t>Expense Item</t>
  </si>
  <si>
    <t>Units</t>
  </si>
  <si>
    <t>Quantity</t>
  </si>
  <si>
    <t>Price/Unit</t>
  </si>
  <si>
    <t>Soil Test</t>
  </si>
  <si>
    <t>Rye (custom)</t>
  </si>
  <si>
    <t>Plants</t>
  </si>
  <si>
    <t>Plastic</t>
  </si>
  <si>
    <t>Fertilizer (will vary with soil test recommendations)</t>
  </si>
  <si>
    <t>Pesticides:</t>
  </si>
  <si>
    <t>Containers:</t>
  </si>
  <si>
    <t>Total</t>
  </si>
  <si>
    <t>Machine (Name and Size)</t>
  </si>
  <si>
    <t>Per Acre</t>
  </si>
  <si>
    <t>Ownership Cost</t>
  </si>
  <si>
    <t>50 HP Diesel Tractor</t>
  </si>
  <si>
    <t>25 HP Gas Tractor</t>
  </si>
  <si>
    <t>Plow 3-16"</t>
  </si>
  <si>
    <t>Disk Harrow - 10'</t>
  </si>
  <si>
    <t>Farm Truck (used)</t>
  </si>
  <si>
    <t>Total Operating and Ownership Cost Per Acre</t>
  </si>
  <si>
    <t>Machinery: Operating Costs</t>
  </si>
  <si>
    <t>Total Production Costs</t>
  </si>
  <si>
    <t>Labor</t>
  </si>
  <si>
    <t>Machine</t>
  </si>
  <si>
    <t>Crop</t>
  </si>
  <si>
    <t>Hours/Acre</t>
  </si>
  <si>
    <t xml:space="preserve">Labor </t>
  </si>
  <si>
    <t>Cost/Acre</t>
  </si>
  <si>
    <t>Cost/Hour</t>
  </si>
  <si>
    <t>Machinery Involved &amp; Other Comments</t>
  </si>
  <si>
    <t>Skilled</t>
  </si>
  <si>
    <t>Unskilled</t>
  </si>
  <si>
    <t xml:space="preserve">Insecticide Application </t>
  </si>
  <si>
    <t>Total Labor Cost</t>
  </si>
  <si>
    <t>Total Skilled labor</t>
  </si>
  <si>
    <t>Total Unskilled labor</t>
  </si>
  <si>
    <t>Total Cost</t>
  </si>
  <si>
    <t>of Item</t>
  </si>
  <si>
    <t>tons</t>
  </si>
  <si>
    <t>per truckload</t>
  </si>
  <si>
    <t>pounds</t>
  </si>
  <si>
    <t>Skilled or Unskilled</t>
  </si>
  <si>
    <t>Table 4:  Machine Costs</t>
  </si>
  <si>
    <t>Table 1:  Description of Operations</t>
  </si>
  <si>
    <t>Table 2:  Labor Summary</t>
  </si>
  <si>
    <t>Table 3:  Cash Expenses Per Acre (other than labor)</t>
  </si>
  <si>
    <t xml:space="preserve">Hours Used </t>
  </si>
  <si>
    <t>Table 5:  Summary of Process Budget Costs</t>
  </si>
  <si>
    <t>Table 6:  Gross Revenues</t>
  </si>
  <si>
    <t>Cash Expenses:</t>
  </si>
  <si>
    <t xml:space="preserve">                 Ownership Costs</t>
  </si>
  <si>
    <t xml:space="preserve">Yield </t>
  </si>
  <si>
    <t>Table 7:  Net Revenues</t>
  </si>
  <si>
    <t>Assumed yield for the original budget</t>
  </si>
  <si>
    <t xml:space="preserve">Per Hour  </t>
  </si>
  <si>
    <t xml:space="preserve">Per Acre  </t>
  </si>
  <si>
    <t xml:space="preserve">  Operating Cost</t>
  </si>
  <si>
    <t>Bed Shaping</t>
  </si>
  <si>
    <t>Bed Shaper</t>
  </si>
  <si>
    <t>25 HP Gasoline</t>
  </si>
  <si>
    <t>PREPLANT:</t>
  </si>
  <si>
    <t xml:space="preserve">           GROWING:</t>
  </si>
  <si>
    <t>Irrigation Setup &amp; Removal</t>
  </si>
  <si>
    <t>Pump, Pipe, Sprinklers, Hose, etc.</t>
  </si>
  <si>
    <t>Fungicide Application</t>
  </si>
  <si>
    <t>Irrigation Setup/Removal</t>
  </si>
  <si>
    <t xml:space="preserve">Irrigation  </t>
  </si>
  <si>
    <t>Harrow for Rye Seeding</t>
  </si>
  <si>
    <t>Calcium Nitrate</t>
  </si>
  <si>
    <t>2000 ft. rolls</t>
  </si>
  <si>
    <t xml:space="preserve">      Bravo 720</t>
  </si>
  <si>
    <t>Landfill Fee (plastic, etc.)</t>
  </si>
  <si>
    <t>Irrigation Pump &amp; Equip</t>
  </si>
  <si>
    <t>Fertilizer Spreader</t>
  </si>
  <si>
    <t>Labor:Skilled@$16./Hr.</t>
  </si>
  <si>
    <t xml:space="preserve">         Unskilled @ $9.00</t>
  </si>
  <si>
    <t>Price Per Box at Farm</t>
  </si>
  <si>
    <t xml:space="preserve"> 20# Boxes</t>
  </si>
  <si>
    <t>Price per Box at the Farm</t>
  </si>
  <si>
    <t xml:space="preserve"> </t>
  </si>
  <si>
    <t>20# Boxes</t>
  </si>
  <si>
    <t>Production costs do not include charges for land or management but owner/producer labor time is charged</t>
  </si>
  <si>
    <t>at skilled labor rate.</t>
  </si>
  <si>
    <t>Tractor, Trailer, Wagons</t>
  </si>
  <si>
    <t xml:space="preserve">       HARVEST/POST HARVEST</t>
  </si>
  <si>
    <t>Minimal</t>
  </si>
  <si>
    <t>Plastic Mulch Laying</t>
  </si>
  <si>
    <t>Plastic Layer</t>
  </si>
  <si>
    <t>Transplanter</t>
  </si>
  <si>
    <t>Hoeing and Weeding</t>
  </si>
  <si>
    <t>Hoes</t>
  </si>
  <si>
    <t>Mist Sprayer</t>
  </si>
  <si>
    <t>Fungicide Application (5X)</t>
  </si>
  <si>
    <t>Insecticide Application</t>
  </si>
  <si>
    <t>klers</t>
  </si>
  <si>
    <t>Laying Plastic</t>
  </si>
  <si>
    <t>Suckering Plants</t>
  </si>
  <si>
    <t>Plant</t>
  </si>
  <si>
    <t xml:space="preserve">      Orthene</t>
  </si>
  <si>
    <t>pints</t>
  </si>
  <si>
    <t>20#</t>
  </si>
  <si>
    <t>21' Boom Sprayer</t>
  </si>
  <si>
    <t>Field (Ground) Grown Tomatoes 1 Acre</t>
  </si>
  <si>
    <t xml:space="preserve">Scale </t>
  </si>
  <si>
    <t>1 to 10 Acres</t>
  </si>
  <si>
    <t xml:space="preserve"> NEW ENGLAND VEGETABLE CROP BUDGETS- 2000</t>
  </si>
  <si>
    <t>University of Massachusetts Extension Vegetable Team</t>
  </si>
  <si>
    <t>This information assembled by Robert L. Christensen with additional assistance from John Howell and Frank Mangan of the University of Massachusetts and Mike Sciabarrasi and Otho Wells of the University of New Hampshire.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</si>
</sst>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quot;$&quot;#,##0"/>
  </numFmts>
  <fonts count="8">
    <font>
      <sz val="10"/>
      <name val="Arial"/>
      <family val="0"/>
    </font>
    <font>
      <sz val="10"/>
      <color indexed="8"/>
      <name val="Arial"/>
      <family val="2"/>
    </font>
    <font>
      <b/>
      <sz val="10"/>
      <color indexed="8"/>
      <name val="Arial"/>
      <family val="2"/>
    </font>
    <font>
      <sz val="12"/>
      <color indexed="8"/>
      <name val="Arial"/>
      <family val="2"/>
    </font>
    <font>
      <b/>
      <sz val="14"/>
      <name val="Arial"/>
      <family val="2"/>
    </font>
    <font>
      <b/>
      <sz val="12"/>
      <name val="Arial"/>
      <family val="2"/>
    </font>
    <font>
      <i/>
      <sz val="10"/>
      <name val="Arial"/>
      <family val="2"/>
    </font>
    <font>
      <sz val="8"/>
      <name val="Arial"/>
      <family val="0"/>
    </font>
  </fonts>
  <fills count="2">
    <fill>
      <patternFill/>
    </fill>
    <fill>
      <patternFill patternType="gray125"/>
    </fill>
  </fills>
  <borders count="10">
    <border>
      <left/>
      <right/>
      <top/>
      <bottom/>
      <diagonal/>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37" fontId="0" fillId="0" borderId="0" applyFon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0" fontId="1" fillId="0" borderId="0" xfId="0" applyFont="1" applyAlignment="1">
      <alignment/>
    </xf>
    <xf numFmtId="0" fontId="1" fillId="0" borderId="1" xfId="0" applyFont="1" applyBorder="1" applyAlignment="1">
      <alignment horizontal="right"/>
    </xf>
    <xf numFmtId="164" fontId="1" fillId="0" borderId="0" xfId="0" applyNumberFormat="1" applyFont="1" applyAlignment="1">
      <alignment/>
    </xf>
    <xf numFmtId="4" fontId="1" fillId="0" borderId="0" xfId="0" applyNumberFormat="1" applyFont="1" applyAlignment="1">
      <alignment/>
    </xf>
    <xf numFmtId="4" fontId="1" fillId="0" borderId="2" xfId="0" applyNumberFormat="1" applyFont="1" applyBorder="1" applyAlignment="1">
      <alignment/>
    </xf>
    <xf numFmtId="8" fontId="1" fillId="0" borderId="0" xfId="0" applyNumberFormat="1" applyFont="1" applyAlignment="1">
      <alignment/>
    </xf>
    <xf numFmtId="8" fontId="1" fillId="0" borderId="2" xfId="0" applyNumberFormat="1" applyFont="1" applyBorder="1" applyAlignment="1">
      <alignment/>
    </xf>
    <xf numFmtId="0" fontId="2" fillId="0" borderId="0" xfId="0" applyFont="1" applyAlignment="1">
      <alignment/>
    </xf>
    <xf numFmtId="0" fontId="1" fillId="0" borderId="0" xfId="0" applyFont="1" applyAlignment="1">
      <alignment horizontal="centerContinuous"/>
    </xf>
    <xf numFmtId="0" fontId="1" fillId="0" borderId="3" xfId="0" applyFont="1" applyBorder="1" applyAlignment="1">
      <alignment horizontal="left"/>
    </xf>
    <xf numFmtId="0" fontId="1" fillId="0" borderId="4" xfId="0" applyFont="1" applyBorder="1" applyAlignment="1">
      <alignment horizontal="left"/>
    </xf>
    <xf numFmtId="0" fontId="1" fillId="0" borderId="4" xfId="0" applyFont="1" applyBorder="1" applyAlignment="1">
      <alignment horizontal="centerContinuous"/>
    </xf>
    <xf numFmtId="0" fontId="1" fillId="0" borderId="4" xfId="0" applyFont="1" applyBorder="1" applyAlignment="1">
      <alignment horizontal="right"/>
    </xf>
    <xf numFmtId="0" fontId="1" fillId="0" borderId="5" xfId="0" applyFont="1" applyBorder="1" applyAlignment="1">
      <alignment horizontal="right"/>
    </xf>
    <xf numFmtId="0" fontId="1" fillId="0" borderId="6" xfId="0" applyFont="1" applyBorder="1" applyAlignment="1">
      <alignment horizontal="center"/>
    </xf>
    <xf numFmtId="0" fontId="1" fillId="0" borderId="2" xfId="0" applyFont="1" applyBorder="1" applyAlignment="1">
      <alignment horizontal="center"/>
    </xf>
    <xf numFmtId="0" fontId="1" fillId="0" borderId="2" xfId="0" applyFont="1" applyBorder="1" applyAlignment="1">
      <alignment horizontal="right"/>
    </xf>
    <xf numFmtId="0" fontId="1" fillId="0" borderId="7" xfId="0" applyFont="1" applyBorder="1" applyAlignment="1">
      <alignment horizontal="right"/>
    </xf>
    <xf numFmtId="0" fontId="1" fillId="0" borderId="0" xfId="0" applyFont="1" applyBorder="1" applyAlignment="1">
      <alignment horizontal="center"/>
    </xf>
    <xf numFmtId="0" fontId="1" fillId="0" borderId="0" xfId="0" applyFont="1" applyBorder="1" applyAlignment="1">
      <alignment horizontal="right"/>
    </xf>
    <xf numFmtId="2" fontId="1" fillId="0" borderId="0" xfId="0" applyNumberFormat="1" applyFont="1" applyAlignment="1">
      <alignment/>
    </xf>
    <xf numFmtId="0" fontId="1" fillId="0" borderId="2" xfId="0" applyFont="1" applyBorder="1" applyAlignment="1">
      <alignment/>
    </xf>
    <xf numFmtId="2" fontId="1" fillId="0" borderId="2" xfId="0" applyNumberFormat="1" applyFont="1" applyBorder="1" applyAlignment="1">
      <alignment/>
    </xf>
    <xf numFmtId="2" fontId="1" fillId="0" borderId="0" xfId="0" applyNumberFormat="1" applyFont="1" applyAlignment="1">
      <alignment horizontal="left"/>
    </xf>
    <xf numFmtId="40" fontId="1" fillId="0" borderId="0" xfId="0" applyNumberFormat="1" applyFont="1" applyAlignment="1">
      <alignment/>
    </xf>
    <xf numFmtId="2" fontId="1" fillId="0" borderId="2" xfId="0" applyNumberFormat="1" applyFont="1" applyBorder="1" applyAlignment="1">
      <alignment horizontal="left"/>
    </xf>
    <xf numFmtId="40" fontId="1" fillId="0" borderId="2" xfId="0" applyNumberFormat="1" applyFont="1" applyBorder="1" applyAlignment="1">
      <alignment/>
    </xf>
    <xf numFmtId="0" fontId="1" fillId="0" borderId="0" xfId="0" applyFont="1" applyBorder="1" applyAlignment="1">
      <alignment/>
    </xf>
    <xf numFmtId="8" fontId="1" fillId="0" borderId="0" xfId="0" applyNumberFormat="1" applyFont="1" applyAlignment="1">
      <alignment/>
    </xf>
    <xf numFmtId="164" fontId="1" fillId="0" borderId="0" xfId="0" applyNumberFormat="1" applyFont="1" applyAlignment="1">
      <alignment/>
    </xf>
    <xf numFmtId="0" fontId="1" fillId="0" borderId="6" xfId="0" applyFont="1" applyBorder="1" applyAlignment="1">
      <alignment horizontal="left"/>
    </xf>
    <xf numFmtId="0" fontId="1" fillId="0" borderId="2" xfId="0" applyFont="1" applyBorder="1" applyAlignment="1">
      <alignment horizontal="left"/>
    </xf>
    <xf numFmtId="0" fontId="1" fillId="0" borderId="8" xfId="0" applyFont="1" applyBorder="1" applyAlignment="1">
      <alignment/>
    </xf>
    <xf numFmtId="164" fontId="1" fillId="0" borderId="8" xfId="0" applyNumberFormat="1" applyFont="1" applyBorder="1" applyAlignment="1">
      <alignment/>
    </xf>
    <xf numFmtId="0" fontId="1" fillId="0" borderId="6" xfId="0" applyFont="1" applyBorder="1" applyAlignment="1">
      <alignment/>
    </xf>
    <xf numFmtId="0" fontId="1" fillId="0" borderId="8" xfId="0" applyFont="1" applyBorder="1" applyAlignment="1">
      <alignment horizontal="right"/>
    </xf>
    <xf numFmtId="165" fontId="1" fillId="0" borderId="0" xfId="0" applyNumberFormat="1" applyFont="1" applyAlignment="1">
      <alignment horizontal="center"/>
    </xf>
    <xf numFmtId="165" fontId="1" fillId="0" borderId="2" xfId="0" applyNumberFormat="1" applyFont="1" applyBorder="1" applyAlignment="1">
      <alignment horizontal="center"/>
    </xf>
    <xf numFmtId="0" fontId="2" fillId="0" borderId="9" xfId="0" applyFont="1" applyBorder="1" applyAlignment="1">
      <alignment horizontal="left"/>
    </xf>
    <xf numFmtId="0" fontId="1" fillId="0" borderId="0" xfId="0" applyFont="1" applyAlignment="1">
      <alignment horizontal="center"/>
    </xf>
    <xf numFmtId="0" fontId="1" fillId="0" borderId="0" xfId="0" applyFont="1" applyAlignment="1">
      <alignment horizontal="left"/>
    </xf>
    <xf numFmtId="2" fontId="1" fillId="0" borderId="0" xfId="0" applyNumberFormat="1" applyFont="1" applyAlignment="1">
      <alignment horizontal="center"/>
    </xf>
    <xf numFmtId="0" fontId="1" fillId="0" borderId="8" xfId="0" applyFont="1" applyBorder="1" applyAlignment="1">
      <alignment horizontal="center"/>
    </xf>
    <xf numFmtId="8" fontId="1" fillId="0" borderId="8" xfId="0" applyNumberFormat="1" applyFont="1" applyBorder="1" applyAlignment="1">
      <alignment/>
    </xf>
    <xf numFmtId="8" fontId="1" fillId="0" borderId="0" xfId="0" applyNumberFormat="1" applyFont="1" applyBorder="1" applyAlignment="1">
      <alignment/>
    </xf>
    <xf numFmtId="0" fontId="1" fillId="0" borderId="9" xfId="0" applyFont="1" applyBorder="1" applyAlignment="1">
      <alignment horizontal="right"/>
    </xf>
    <xf numFmtId="0" fontId="1" fillId="0" borderId="8" xfId="0" applyFont="1" applyBorder="1" applyAlignment="1">
      <alignment horizontal="centerContinuous"/>
    </xf>
    <xf numFmtId="0" fontId="1" fillId="0" borderId="1" xfId="0" applyFont="1" applyBorder="1" applyAlignment="1">
      <alignment horizontal="centerContinuous"/>
    </xf>
    <xf numFmtId="3" fontId="1" fillId="0" borderId="0" xfId="0" applyNumberFormat="1" applyFont="1" applyBorder="1" applyAlignment="1">
      <alignment horizontal="right"/>
    </xf>
    <xf numFmtId="8" fontId="1" fillId="0" borderId="8" xfId="0" applyNumberFormat="1" applyFont="1" applyBorder="1" applyAlignment="1">
      <alignment horizontal="right"/>
    </xf>
    <xf numFmtId="3" fontId="1" fillId="0" borderId="0" xfId="0" applyNumberFormat="1" applyFont="1" applyAlignment="1">
      <alignment/>
    </xf>
    <xf numFmtId="37" fontId="1" fillId="0" borderId="0" xfId="18" applyFont="1" applyBorder="1" applyAlignment="1">
      <alignment horizontal="right"/>
    </xf>
    <xf numFmtId="37" fontId="1" fillId="0" borderId="0" xfId="18" applyFont="1" applyBorder="1" applyAlignment="1">
      <alignment/>
    </xf>
    <xf numFmtId="37" fontId="1" fillId="0" borderId="0" xfId="18" applyFont="1" applyAlignment="1">
      <alignment horizontal="right"/>
    </xf>
    <xf numFmtId="37" fontId="1" fillId="0" borderId="0" xfId="18" applyFont="1" applyAlignment="1">
      <alignment/>
    </xf>
    <xf numFmtId="3" fontId="1" fillId="0" borderId="2" xfId="0" applyNumberFormat="1" applyFont="1" applyBorder="1" applyAlignment="1">
      <alignment/>
    </xf>
    <xf numFmtId="3" fontId="1" fillId="0" borderId="0" xfId="0" applyNumberFormat="1" applyFont="1" applyAlignment="1">
      <alignment horizontal="right"/>
    </xf>
    <xf numFmtId="3" fontId="1" fillId="0" borderId="2" xfId="0" applyNumberFormat="1" applyFont="1" applyBorder="1" applyAlignment="1">
      <alignment horizontal="right"/>
    </xf>
    <xf numFmtId="38" fontId="1" fillId="0" borderId="0" xfId="0" applyNumberFormat="1" applyFont="1" applyAlignment="1">
      <alignment/>
    </xf>
    <xf numFmtId="3" fontId="1" fillId="0" borderId="0" xfId="0" applyNumberFormat="1" applyFont="1" applyBorder="1" applyAlignment="1">
      <alignment/>
    </xf>
    <xf numFmtId="38" fontId="1" fillId="0" borderId="2" xfId="0" applyNumberFormat="1" applyFont="1" applyBorder="1" applyAlignment="1">
      <alignment/>
    </xf>
    <xf numFmtId="38" fontId="1" fillId="0" borderId="0" xfId="0" applyNumberFormat="1" applyFont="1" applyBorder="1" applyAlignment="1">
      <alignment/>
    </xf>
    <xf numFmtId="0" fontId="3" fillId="0" borderId="0" xfId="0" applyFont="1" applyAlignment="1">
      <alignment/>
    </xf>
    <xf numFmtId="37" fontId="1" fillId="0" borderId="0" xfId="0" applyNumberFormat="1" applyFont="1" applyAlignment="1">
      <alignment/>
    </xf>
    <xf numFmtId="0" fontId="4" fillId="0" borderId="0" xfId="0" applyFont="1" applyAlignment="1">
      <alignment horizontal="center"/>
    </xf>
    <xf numFmtId="0" fontId="5" fillId="0" borderId="0" xfId="0" applyFont="1" applyAlignment="1">
      <alignment horizontal="center"/>
    </xf>
    <xf numFmtId="0" fontId="5" fillId="0" borderId="0" xfId="0" applyFont="1" applyAlignment="1">
      <alignment horizontal="center"/>
    </xf>
    <xf numFmtId="0" fontId="6"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26"/>
  <sheetViews>
    <sheetView tabSelected="1" view="pageBreakPreview" zoomScale="60" workbookViewId="0" topLeftCell="A76">
      <selection activeCell="C123" sqref="C123"/>
    </sheetView>
  </sheetViews>
  <sheetFormatPr defaultColWidth="9.140625" defaultRowHeight="12.75"/>
  <cols>
    <col min="1" max="1" width="24.8515625" style="0" customWidth="1"/>
    <col min="2" max="2" width="15.7109375" style="0" customWidth="1"/>
    <col min="3" max="3" width="16.7109375" style="0" customWidth="1"/>
    <col min="4" max="6" width="10.7109375" style="0" customWidth="1"/>
  </cols>
  <sheetData>
    <row r="1" spans="1:6" ht="18">
      <c r="A1" s="65" t="s">
        <v>131</v>
      </c>
      <c r="B1" s="65"/>
      <c r="C1" s="65"/>
      <c r="D1" s="65"/>
      <c r="E1" s="65"/>
      <c r="F1" s="65"/>
    </row>
    <row r="2" spans="1:6" ht="15.75">
      <c r="A2" s="66" t="s">
        <v>132</v>
      </c>
      <c r="B2" s="66"/>
      <c r="C2" s="66"/>
      <c r="D2" s="66"/>
      <c r="E2" s="66"/>
      <c r="F2" s="66"/>
    </row>
    <row r="3" spans="1:6" ht="15.75">
      <c r="A3" s="67"/>
      <c r="B3" s="67"/>
      <c r="C3" s="67"/>
      <c r="D3" s="67"/>
      <c r="E3" s="67"/>
      <c r="F3" s="67"/>
    </row>
    <row r="4" spans="1:6" ht="15">
      <c r="A4" s="63" t="s">
        <v>50</v>
      </c>
      <c r="B4" s="63" t="s">
        <v>128</v>
      </c>
      <c r="C4" s="63"/>
      <c r="D4" s="63"/>
      <c r="E4" s="63"/>
      <c r="F4" s="63"/>
    </row>
    <row r="5" spans="1:6" ht="12.75">
      <c r="A5" s="1" t="s">
        <v>129</v>
      </c>
      <c r="B5" s="1" t="s">
        <v>130</v>
      </c>
      <c r="C5" s="1"/>
      <c r="D5" s="1"/>
      <c r="E5" s="1"/>
      <c r="F5" s="1"/>
    </row>
    <row r="6" spans="1:6" ht="12.75">
      <c r="A6" s="8" t="s">
        <v>69</v>
      </c>
      <c r="B6" s="9"/>
      <c r="C6" s="9"/>
      <c r="D6" s="9"/>
      <c r="E6" s="9"/>
      <c r="F6" s="1"/>
    </row>
    <row r="7" spans="1:6" ht="12.75">
      <c r="A7" s="10" t="s">
        <v>18</v>
      </c>
      <c r="B7" s="11" t="s">
        <v>55</v>
      </c>
      <c r="C7" s="12"/>
      <c r="D7" s="13" t="s">
        <v>49</v>
      </c>
      <c r="E7" s="14" t="s">
        <v>48</v>
      </c>
      <c r="F7" s="1"/>
    </row>
    <row r="8" spans="1:6" ht="12.75">
      <c r="A8" s="15"/>
      <c r="B8" s="16"/>
      <c r="C8" s="16"/>
      <c r="D8" s="17" t="s">
        <v>51</v>
      </c>
      <c r="E8" s="18" t="s">
        <v>51</v>
      </c>
      <c r="F8" s="1"/>
    </row>
    <row r="9" spans="1:6" ht="12.75">
      <c r="A9" s="19" t="s">
        <v>86</v>
      </c>
      <c r="B9" s="19"/>
      <c r="C9" s="19"/>
      <c r="D9" s="20"/>
      <c r="E9" s="20"/>
      <c r="F9" s="1"/>
    </row>
    <row r="10" spans="1:6" ht="12.75">
      <c r="A10" s="1" t="s">
        <v>29</v>
      </c>
      <c r="B10" s="1" t="s">
        <v>111</v>
      </c>
      <c r="C10" s="1"/>
      <c r="D10" s="21"/>
      <c r="E10" s="21">
        <v>0.25</v>
      </c>
      <c r="F10" s="1"/>
    </row>
    <row r="11" spans="1:6" ht="12.75">
      <c r="A11" s="1" t="s">
        <v>0</v>
      </c>
      <c r="B11" s="1" t="s">
        <v>1</v>
      </c>
      <c r="C11" s="1"/>
      <c r="D11" s="21"/>
      <c r="E11" s="21"/>
      <c r="F11" s="1"/>
    </row>
    <row r="12" spans="1:6" ht="12.75">
      <c r="A12" s="1" t="s">
        <v>2</v>
      </c>
      <c r="B12" s="1" t="s">
        <v>3</v>
      </c>
      <c r="C12" s="1"/>
      <c r="D12" s="21"/>
      <c r="E12" s="21"/>
      <c r="F12" s="1"/>
    </row>
    <row r="13" spans="1:6" ht="12.75">
      <c r="A13" s="1" t="s">
        <v>4</v>
      </c>
      <c r="B13" s="1" t="s">
        <v>5</v>
      </c>
      <c r="C13" s="1" t="s">
        <v>6</v>
      </c>
      <c r="D13" s="21">
        <v>1</v>
      </c>
      <c r="E13" s="21">
        <v>1</v>
      </c>
      <c r="F13" s="1"/>
    </row>
    <row r="14" spans="1:6" ht="12.75">
      <c r="A14" s="1" t="s">
        <v>7</v>
      </c>
      <c r="B14" s="1" t="s">
        <v>5</v>
      </c>
      <c r="C14" s="1" t="s">
        <v>8</v>
      </c>
      <c r="D14" s="21">
        <v>0.67</v>
      </c>
      <c r="E14" s="21">
        <v>0.67</v>
      </c>
      <c r="F14" s="1"/>
    </row>
    <row r="15" spans="1:6" ht="12.75">
      <c r="A15" s="1" t="s">
        <v>9</v>
      </c>
      <c r="B15" s="1" t="s">
        <v>10</v>
      </c>
      <c r="C15" s="1" t="s">
        <v>11</v>
      </c>
      <c r="D15" s="21">
        <v>0.5</v>
      </c>
      <c r="E15" s="21">
        <v>0.5</v>
      </c>
      <c r="F15" s="1"/>
    </row>
    <row r="16" spans="1:6" ht="12.75">
      <c r="A16" s="1" t="s">
        <v>83</v>
      </c>
      <c r="B16" s="1" t="s">
        <v>5</v>
      </c>
      <c r="C16" s="1" t="s">
        <v>84</v>
      </c>
      <c r="D16" s="21">
        <v>0.5</v>
      </c>
      <c r="E16" s="21">
        <v>0.5</v>
      </c>
      <c r="F16" s="1"/>
    </row>
    <row r="17" spans="1:6" ht="12.75">
      <c r="A17" s="1" t="s">
        <v>112</v>
      </c>
      <c r="B17" s="1" t="s">
        <v>85</v>
      </c>
      <c r="C17" s="1" t="s">
        <v>113</v>
      </c>
      <c r="D17" s="21">
        <v>1.25</v>
      </c>
      <c r="E17" s="21">
        <v>2.5</v>
      </c>
      <c r="F17" s="1"/>
    </row>
    <row r="18" spans="1:6" ht="12.75">
      <c r="A18" s="1" t="s">
        <v>87</v>
      </c>
      <c r="B18" s="1"/>
      <c r="C18" s="1"/>
      <c r="D18" s="21"/>
      <c r="E18" s="21"/>
      <c r="F18" s="1"/>
    </row>
    <row r="19" spans="1:6" ht="12.75">
      <c r="A19" s="1" t="s">
        <v>13</v>
      </c>
      <c r="B19" s="1" t="s">
        <v>85</v>
      </c>
      <c r="C19" s="1" t="s">
        <v>114</v>
      </c>
      <c r="D19" s="21">
        <v>2</v>
      </c>
      <c r="E19" s="21">
        <v>30</v>
      </c>
      <c r="F19" s="1"/>
    </row>
    <row r="20" spans="1:6" ht="12.75">
      <c r="A20" s="1" t="s">
        <v>122</v>
      </c>
      <c r="B20" s="1"/>
      <c r="C20" s="1"/>
      <c r="D20" s="21"/>
      <c r="E20" s="21">
        <v>60</v>
      </c>
      <c r="F20" s="1"/>
    </row>
    <row r="21" spans="1:6" ht="12.75">
      <c r="A21" s="1" t="s">
        <v>115</v>
      </c>
      <c r="B21" s="1"/>
      <c r="C21" s="1" t="s">
        <v>116</v>
      </c>
      <c r="D21" s="21"/>
      <c r="E21" s="21">
        <v>12</v>
      </c>
      <c r="F21" s="1"/>
    </row>
    <row r="22" spans="1:6" ht="12.75">
      <c r="A22" s="1" t="s">
        <v>118</v>
      </c>
      <c r="B22" s="1" t="s">
        <v>85</v>
      </c>
      <c r="C22" s="1" t="s">
        <v>127</v>
      </c>
      <c r="D22" s="21">
        <v>5</v>
      </c>
      <c r="E22" s="21">
        <v>5</v>
      </c>
      <c r="F22" s="1"/>
    </row>
    <row r="23" spans="1:6" ht="12.75">
      <c r="A23" s="1" t="s">
        <v>119</v>
      </c>
      <c r="B23" s="1" t="s">
        <v>85</v>
      </c>
      <c r="C23" s="1" t="s">
        <v>127</v>
      </c>
      <c r="D23" s="21">
        <v>1</v>
      </c>
      <c r="E23" s="21">
        <v>1</v>
      </c>
      <c r="F23" s="1"/>
    </row>
    <row r="24" spans="1:6" ht="12.75">
      <c r="A24" s="1" t="s">
        <v>88</v>
      </c>
      <c r="B24" s="1" t="s">
        <v>85</v>
      </c>
      <c r="C24" s="1" t="s">
        <v>12</v>
      </c>
      <c r="D24" s="21">
        <v>1.5</v>
      </c>
      <c r="E24" s="21">
        <v>14</v>
      </c>
      <c r="F24" s="1"/>
    </row>
    <row r="25" spans="1:6" ht="12.75">
      <c r="A25" s="1" t="s">
        <v>92</v>
      </c>
      <c r="B25" s="1" t="s">
        <v>89</v>
      </c>
      <c r="C25" s="1" t="s">
        <v>120</v>
      </c>
      <c r="D25" s="21">
        <v>30</v>
      </c>
      <c r="E25" s="21">
        <v>15</v>
      </c>
      <c r="F25" s="1"/>
    </row>
    <row r="26" spans="1:6" ht="12.75">
      <c r="A26" s="1" t="s">
        <v>110</v>
      </c>
      <c r="B26" s="1"/>
      <c r="C26" s="1"/>
      <c r="D26" s="21"/>
      <c r="E26" s="21"/>
      <c r="F26" s="1"/>
    </row>
    <row r="27" spans="1:6" ht="12.75">
      <c r="A27" s="1" t="s">
        <v>14</v>
      </c>
      <c r="B27" s="1" t="s">
        <v>15</v>
      </c>
      <c r="C27" s="1"/>
      <c r="D27" s="21"/>
      <c r="E27" s="21">
        <v>300</v>
      </c>
      <c r="F27" s="1"/>
    </row>
    <row r="28" spans="1:6" ht="12.75">
      <c r="A28" s="1" t="s">
        <v>16</v>
      </c>
      <c r="B28" s="1" t="s">
        <v>109</v>
      </c>
      <c r="C28" s="1"/>
      <c r="D28" s="21">
        <v>10</v>
      </c>
      <c r="E28" s="21">
        <v>20</v>
      </c>
      <c r="F28" s="1"/>
    </row>
    <row r="29" spans="1:6" ht="12.75">
      <c r="A29" s="22" t="s">
        <v>17</v>
      </c>
      <c r="B29" s="22" t="s">
        <v>5</v>
      </c>
      <c r="C29" s="22" t="s">
        <v>8</v>
      </c>
      <c r="D29" s="23">
        <v>0.33</v>
      </c>
      <c r="E29" s="23">
        <v>0.33</v>
      </c>
      <c r="F29" s="1"/>
    </row>
    <row r="30" spans="1:6" ht="12.75">
      <c r="A30" s="1"/>
      <c r="B30" s="1"/>
      <c r="C30" s="1"/>
      <c r="D30" s="1"/>
      <c r="E30" s="1"/>
      <c r="F30" s="1"/>
    </row>
    <row r="31" spans="1:6" ht="12.75">
      <c r="A31" s="8" t="s">
        <v>70</v>
      </c>
      <c r="B31" s="1"/>
      <c r="C31" s="1"/>
      <c r="D31" s="9"/>
      <c r="E31" s="9"/>
      <c r="F31" s="1"/>
    </row>
    <row r="32" spans="1:6" ht="12.75">
      <c r="A32" s="10" t="s">
        <v>18</v>
      </c>
      <c r="B32" s="11" t="s">
        <v>19</v>
      </c>
      <c r="C32" s="11" t="s">
        <v>67</v>
      </c>
      <c r="D32" s="13" t="s">
        <v>52</v>
      </c>
      <c r="E32" s="14" t="s">
        <v>52</v>
      </c>
      <c r="F32" s="1"/>
    </row>
    <row r="33" spans="1:6" ht="12.75">
      <c r="A33" s="15"/>
      <c r="B33" s="16"/>
      <c r="C33" s="16"/>
      <c r="D33" s="17" t="s">
        <v>54</v>
      </c>
      <c r="E33" s="18" t="s">
        <v>53</v>
      </c>
      <c r="F33" s="1"/>
    </row>
    <row r="34" spans="1:6" ht="12.75">
      <c r="A34" s="1" t="s">
        <v>20</v>
      </c>
      <c r="B34" s="24">
        <f>E10</f>
        <v>0.25</v>
      </c>
      <c r="C34" s="1" t="s">
        <v>56</v>
      </c>
      <c r="D34" s="3">
        <v>16</v>
      </c>
      <c r="E34" s="6">
        <f>B34*D34</f>
        <v>4</v>
      </c>
      <c r="F34" s="1"/>
    </row>
    <row r="35" spans="1:6" ht="12.75">
      <c r="A35" s="1" t="s">
        <v>4</v>
      </c>
      <c r="B35" s="24">
        <f>E13</f>
        <v>1</v>
      </c>
      <c r="C35" s="1" t="s">
        <v>56</v>
      </c>
      <c r="D35" s="4">
        <v>16</v>
      </c>
      <c r="E35" s="25">
        <f aca="true" t="shared" si="0" ref="E35:E48">B35*D35</f>
        <v>16</v>
      </c>
      <c r="F35" s="1"/>
    </row>
    <row r="36" spans="1:6" ht="12.75">
      <c r="A36" s="1" t="s">
        <v>21</v>
      </c>
      <c r="B36" s="24">
        <f>E14</f>
        <v>0.67</v>
      </c>
      <c r="C36" s="1" t="s">
        <v>56</v>
      </c>
      <c r="D36" s="4">
        <v>16</v>
      </c>
      <c r="E36" s="25">
        <f t="shared" si="0"/>
        <v>10.72</v>
      </c>
      <c r="F36" s="1"/>
    </row>
    <row r="37" spans="1:6" ht="12.75">
      <c r="A37" s="1" t="s">
        <v>22</v>
      </c>
      <c r="B37" s="24">
        <f>E15</f>
        <v>0.5</v>
      </c>
      <c r="C37" s="1" t="s">
        <v>56</v>
      </c>
      <c r="D37" s="4">
        <v>16</v>
      </c>
      <c r="E37" s="25">
        <f t="shared" si="0"/>
        <v>8</v>
      </c>
      <c r="F37" s="1"/>
    </row>
    <row r="38" spans="1:6" ht="12.75">
      <c r="A38" s="1" t="s">
        <v>83</v>
      </c>
      <c r="B38" s="24">
        <f>E16</f>
        <v>0.5</v>
      </c>
      <c r="C38" s="1" t="s">
        <v>56</v>
      </c>
      <c r="D38" s="4">
        <v>16</v>
      </c>
      <c r="E38" s="25">
        <f>B38*D38</f>
        <v>8</v>
      </c>
      <c r="F38" s="1"/>
    </row>
    <row r="39" spans="1:6" ht="12.75">
      <c r="A39" s="1" t="s">
        <v>121</v>
      </c>
      <c r="B39" s="24">
        <f>E17</f>
        <v>2.5</v>
      </c>
      <c r="C39" s="1" t="s">
        <v>56</v>
      </c>
      <c r="D39" s="4">
        <v>16</v>
      </c>
      <c r="E39" s="25">
        <f t="shared" si="0"/>
        <v>40</v>
      </c>
      <c r="F39" s="1"/>
    </row>
    <row r="40" spans="1:6" ht="12.75">
      <c r="A40" s="1" t="s">
        <v>13</v>
      </c>
      <c r="B40" s="24">
        <f>E19</f>
        <v>30</v>
      </c>
      <c r="C40" s="1" t="s">
        <v>57</v>
      </c>
      <c r="D40" s="4">
        <v>9</v>
      </c>
      <c r="E40" s="25">
        <f t="shared" si="0"/>
        <v>270</v>
      </c>
      <c r="F40" s="1"/>
    </row>
    <row r="41" spans="1:6" ht="12.75">
      <c r="A41" s="1" t="s">
        <v>122</v>
      </c>
      <c r="B41" s="24">
        <v>60</v>
      </c>
      <c r="C41" s="1" t="s">
        <v>57</v>
      </c>
      <c r="D41" s="4">
        <v>9</v>
      </c>
      <c r="E41" s="25">
        <f>B41*D41</f>
        <v>540</v>
      </c>
      <c r="F41" s="1"/>
    </row>
    <row r="42" spans="1:6" ht="12.75">
      <c r="A42" s="1" t="s">
        <v>115</v>
      </c>
      <c r="B42" s="24">
        <f>E21</f>
        <v>12</v>
      </c>
      <c r="C42" s="1" t="s">
        <v>57</v>
      </c>
      <c r="D42" s="4">
        <v>9</v>
      </c>
      <c r="E42" s="25">
        <f>B42*D42</f>
        <v>108</v>
      </c>
      <c r="F42" s="1"/>
    </row>
    <row r="43" spans="1:6" ht="12.75">
      <c r="A43" s="1" t="s">
        <v>90</v>
      </c>
      <c r="B43" s="24">
        <f>E22</f>
        <v>5</v>
      </c>
      <c r="C43" s="1" t="s">
        <v>56</v>
      </c>
      <c r="D43" s="4">
        <v>16</v>
      </c>
      <c r="E43" s="25">
        <f>B43*D43</f>
        <v>80</v>
      </c>
      <c r="F43" s="1"/>
    </row>
    <row r="44" spans="1:6" ht="12.75">
      <c r="A44" s="1" t="s">
        <v>58</v>
      </c>
      <c r="B44" s="24">
        <f>E23</f>
        <v>1</v>
      </c>
      <c r="C44" s="1" t="s">
        <v>56</v>
      </c>
      <c r="D44" s="4">
        <v>16</v>
      </c>
      <c r="E44" s="25">
        <f t="shared" si="0"/>
        <v>16</v>
      </c>
      <c r="F44" s="1"/>
    </row>
    <row r="45" spans="1:6" ht="12.75">
      <c r="A45" s="1" t="s">
        <v>91</v>
      </c>
      <c r="B45" s="24">
        <f>E24</f>
        <v>14</v>
      </c>
      <c r="C45" s="1" t="s">
        <v>57</v>
      </c>
      <c r="D45" s="4">
        <v>9</v>
      </c>
      <c r="E45" s="25">
        <f>B45*D45</f>
        <v>126</v>
      </c>
      <c r="F45" s="1"/>
    </row>
    <row r="46" spans="1:6" ht="12.75">
      <c r="A46" s="1" t="s">
        <v>92</v>
      </c>
      <c r="B46" s="24">
        <f>E25</f>
        <v>15</v>
      </c>
      <c r="C46" s="1" t="s">
        <v>57</v>
      </c>
      <c r="D46" s="4">
        <v>9</v>
      </c>
      <c r="E46" s="25">
        <f>B46*D46</f>
        <v>135</v>
      </c>
      <c r="F46" s="1"/>
    </row>
    <row r="47" spans="1:6" ht="12.75">
      <c r="A47" s="1" t="s">
        <v>23</v>
      </c>
      <c r="B47" s="24">
        <f>E27</f>
        <v>300</v>
      </c>
      <c r="C47" s="1" t="s">
        <v>57</v>
      </c>
      <c r="D47" s="4">
        <v>9</v>
      </c>
      <c r="E47" s="25">
        <f t="shared" si="0"/>
        <v>2700</v>
      </c>
      <c r="F47" s="1"/>
    </row>
    <row r="48" spans="1:6" ht="12.75">
      <c r="A48" s="1" t="s">
        <v>24</v>
      </c>
      <c r="B48" s="24">
        <f>E28</f>
        <v>20</v>
      </c>
      <c r="C48" s="1" t="s">
        <v>56</v>
      </c>
      <c r="D48" s="4">
        <v>16</v>
      </c>
      <c r="E48" s="25">
        <f t="shared" si="0"/>
        <v>320</v>
      </c>
      <c r="F48" s="1"/>
    </row>
    <row r="49" spans="1:6" ht="12.75">
      <c r="A49" s="22" t="s">
        <v>93</v>
      </c>
      <c r="B49" s="26">
        <f>E29</f>
        <v>0.33</v>
      </c>
      <c r="C49" s="22" t="s">
        <v>56</v>
      </c>
      <c r="D49" s="5">
        <v>13</v>
      </c>
      <c r="E49" s="27">
        <f>B49*D49</f>
        <v>4.29</v>
      </c>
      <c r="F49" s="1"/>
    </row>
    <row r="50" spans="1:6" ht="12.75">
      <c r="A50" s="1" t="s">
        <v>60</v>
      </c>
      <c r="B50" s="24">
        <f>SUM(B34:B39)+SUM(B43:B44)+B48+B49</f>
        <v>31.75</v>
      </c>
      <c r="C50" s="1"/>
      <c r="D50" s="29">
        <v>16</v>
      </c>
      <c r="E50" s="6">
        <f>D50*B50</f>
        <v>508</v>
      </c>
      <c r="F50" s="1"/>
    </row>
    <row r="51" spans="1:6" ht="12.75">
      <c r="A51" s="1" t="s">
        <v>61</v>
      </c>
      <c r="B51" s="24">
        <f>SUM(B40:B42)+SUM(B45:B47)</f>
        <v>431</v>
      </c>
      <c r="C51" s="1"/>
      <c r="D51" s="30">
        <v>9</v>
      </c>
      <c r="E51" s="6">
        <f>D51*B51</f>
        <v>3879</v>
      </c>
      <c r="F51" s="1"/>
    </row>
    <row r="52" spans="1:6" ht="12.75">
      <c r="A52" s="22" t="s">
        <v>59</v>
      </c>
      <c r="B52" s="22"/>
      <c r="C52" s="22"/>
      <c r="D52" s="22"/>
      <c r="E52" s="7">
        <f>E50+E51</f>
        <v>4387</v>
      </c>
      <c r="F52" s="1"/>
    </row>
    <row r="53" spans="1:6" ht="12.75">
      <c r="A53" s="1"/>
      <c r="B53" s="1"/>
      <c r="C53" s="1"/>
      <c r="D53" s="1"/>
      <c r="E53" s="1"/>
      <c r="F53" s="1"/>
    </row>
    <row r="54" spans="1:6" ht="12.75">
      <c r="A54" s="1"/>
      <c r="B54" s="1"/>
      <c r="C54" s="1"/>
      <c r="D54" s="1"/>
      <c r="E54" s="1"/>
      <c r="F54" s="1"/>
    </row>
    <row r="55" spans="1:6" ht="12.75">
      <c r="A55" s="8" t="s">
        <v>71</v>
      </c>
      <c r="B55" s="1"/>
      <c r="C55" s="1"/>
      <c r="D55" s="9"/>
      <c r="E55" s="9"/>
      <c r="F55" s="1"/>
    </row>
    <row r="56" spans="1:6" ht="12.75">
      <c r="A56" s="10" t="s">
        <v>25</v>
      </c>
      <c r="B56" s="11" t="s">
        <v>26</v>
      </c>
      <c r="C56" s="13" t="s">
        <v>27</v>
      </c>
      <c r="D56" s="13" t="s">
        <v>28</v>
      </c>
      <c r="E56" s="14" t="s">
        <v>62</v>
      </c>
      <c r="F56" s="1"/>
    </row>
    <row r="57" spans="1:6" ht="12.75">
      <c r="A57" s="31"/>
      <c r="B57" s="32"/>
      <c r="C57" s="32"/>
      <c r="D57" s="17"/>
      <c r="E57" s="18" t="s">
        <v>63</v>
      </c>
      <c r="F57" s="1"/>
    </row>
    <row r="58" spans="1:6" ht="12.75">
      <c r="A58" s="1" t="s">
        <v>29</v>
      </c>
      <c r="B58" s="1"/>
      <c r="C58" s="4">
        <v>1</v>
      </c>
      <c r="D58" s="3">
        <v>12</v>
      </c>
      <c r="E58" s="3">
        <f>C58*D58</f>
        <v>12</v>
      </c>
      <c r="F58" s="1"/>
    </row>
    <row r="59" spans="1:6" ht="12.75">
      <c r="A59" s="1" t="s">
        <v>94</v>
      </c>
      <c r="B59" s="1" t="s">
        <v>64</v>
      </c>
      <c r="C59" s="4">
        <v>0.3</v>
      </c>
      <c r="D59" s="4">
        <v>250</v>
      </c>
      <c r="E59" s="4">
        <f>C59*D59</f>
        <v>75</v>
      </c>
      <c r="F59" s="1"/>
    </row>
    <row r="60" spans="1:6" ht="12.75">
      <c r="A60" s="1" t="s">
        <v>2</v>
      </c>
      <c r="B60" s="1" t="s">
        <v>64</v>
      </c>
      <c r="C60" s="4">
        <v>1</v>
      </c>
      <c r="D60" s="4">
        <v>48</v>
      </c>
      <c r="E60" s="4">
        <f>C60*D60</f>
        <v>48</v>
      </c>
      <c r="F60" s="1"/>
    </row>
    <row r="61" spans="1:6" ht="12.75">
      <c r="A61" s="1" t="s">
        <v>33</v>
      </c>
      <c r="B61" s="1"/>
      <c r="C61" s="4">
        <v>0.5</v>
      </c>
      <c r="D61" s="4">
        <v>258</v>
      </c>
      <c r="E61" s="4">
        <f>C61*D61</f>
        <v>129</v>
      </c>
      <c r="F61" s="1"/>
    </row>
    <row r="62" spans="1:6" ht="12.75">
      <c r="A62" s="1" t="s">
        <v>30</v>
      </c>
      <c r="B62" s="1"/>
      <c r="C62" s="4"/>
      <c r="D62" s="4">
        <v>12</v>
      </c>
      <c r="E62" s="4">
        <v>12</v>
      </c>
      <c r="F62" s="1"/>
    </row>
    <row r="63" spans="1:6" ht="12.75">
      <c r="A63" s="1" t="s">
        <v>32</v>
      </c>
      <c r="B63" s="1" t="s">
        <v>95</v>
      </c>
      <c r="C63" s="4">
        <v>3.5</v>
      </c>
      <c r="D63" s="4">
        <v>60</v>
      </c>
      <c r="E63" s="4">
        <f>C63*D63</f>
        <v>210</v>
      </c>
      <c r="F63" s="1"/>
    </row>
    <row r="64" spans="1:6" ht="12.75">
      <c r="A64" s="1" t="s">
        <v>31</v>
      </c>
      <c r="B64" s="1" t="s">
        <v>123</v>
      </c>
      <c r="C64" s="4">
        <v>4350</v>
      </c>
      <c r="D64" s="4">
        <v>0.15</v>
      </c>
      <c r="E64" s="4">
        <f>C64*D64</f>
        <v>652.5</v>
      </c>
      <c r="F64" s="1"/>
    </row>
    <row r="65" spans="1:6" ht="12.75">
      <c r="A65" s="1" t="s">
        <v>34</v>
      </c>
      <c r="B65" s="1"/>
      <c r="C65" s="4"/>
      <c r="D65" s="4"/>
      <c r="E65" s="4"/>
      <c r="F65" s="1"/>
    </row>
    <row r="66" spans="1:6" ht="12.75">
      <c r="A66" s="1" t="s">
        <v>124</v>
      </c>
      <c r="B66" s="1" t="s">
        <v>66</v>
      </c>
      <c r="C66" s="4">
        <v>1</v>
      </c>
      <c r="D66" s="4">
        <v>11.5</v>
      </c>
      <c r="E66" s="4">
        <f>C66*D66</f>
        <v>11.5</v>
      </c>
      <c r="F66" s="1"/>
    </row>
    <row r="67" spans="1:6" ht="12.75">
      <c r="A67" s="1" t="s">
        <v>96</v>
      </c>
      <c r="B67" s="1" t="s">
        <v>125</v>
      </c>
      <c r="C67" s="4">
        <v>6</v>
      </c>
      <c r="D67" s="4">
        <v>6.85</v>
      </c>
      <c r="E67" s="4">
        <f>C67*D67</f>
        <v>41.099999999999994</v>
      </c>
      <c r="F67" s="1"/>
    </row>
    <row r="68" spans="1:6" ht="12.75">
      <c r="A68" s="1" t="s">
        <v>35</v>
      </c>
      <c r="B68" s="1" t="s">
        <v>126</v>
      </c>
      <c r="C68" s="4">
        <v>900</v>
      </c>
      <c r="D68" s="4">
        <v>1.1</v>
      </c>
      <c r="E68" s="4">
        <f>C68*D68</f>
        <v>990.0000000000001</v>
      </c>
      <c r="F68" s="1"/>
    </row>
    <row r="69" spans="1:6" ht="12.75">
      <c r="A69" s="22" t="s">
        <v>97</v>
      </c>
      <c r="B69" s="22" t="s">
        <v>65</v>
      </c>
      <c r="C69" s="5">
        <v>1</v>
      </c>
      <c r="D69" s="5">
        <v>25</v>
      </c>
      <c r="E69" s="5">
        <f>C69*D69</f>
        <v>25</v>
      </c>
      <c r="F69" s="1"/>
    </row>
    <row r="70" spans="1:6" ht="12.75">
      <c r="A70" s="33" t="s">
        <v>36</v>
      </c>
      <c r="B70" s="33"/>
      <c r="C70" s="33"/>
      <c r="D70" s="33"/>
      <c r="E70" s="34">
        <f>SUM(E58:E69)</f>
        <v>2206.1</v>
      </c>
      <c r="F70" s="1"/>
    </row>
    <row r="71" spans="1:6" ht="12.75">
      <c r="A71" s="1"/>
      <c r="B71" s="1"/>
      <c r="C71" s="1"/>
      <c r="D71" s="1"/>
      <c r="E71" s="1"/>
      <c r="F71" s="1"/>
    </row>
    <row r="72" spans="1:6" ht="12.75">
      <c r="A72" s="1"/>
      <c r="B72" s="1"/>
      <c r="C72" s="1"/>
      <c r="D72" s="1"/>
      <c r="E72" s="1"/>
      <c r="F72" s="1"/>
    </row>
    <row r="73" spans="1:6" ht="12.75">
      <c r="A73" s="8" t="s">
        <v>68</v>
      </c>
      <c r="B73" s="1"/>
      <c r="C73" s="1"/>
      <c r="D73" s="1"/>
      <c r="E73" s="1"/>
      <c r="F73" s="1"/>
    </row>
    <row r="74" spans="1:6" ht="12.75">
      <c r="A74" s="10" t="s">
        <v>37</v>
      </c>
      <c r="B74" s="11" t="s">
        <v>72</v>
      </c>
      <c r="C74" s="12" t="s">
        <v>82</v>
      </c>
      <c r="D74" s="12"/>
      <c r="E74" s="12" t="s">
        <v>39</v>
      </c>
      <c r="F74" s="1"/>
    </row>
    <row r="75" spans="1:6" ht="12.75">
      <c r="A75" s="35"/>
      <c r="B75" s="32" t="s">
        <v>38</v>
      </c>
      <c r="C75" s="36" t="s">
        <v>80</v>
      </c>
      <c r="D75" s="36" t="s">
        <v>81</v>
      </c>
      <c r="E75" s="36" t="s">
        <v>80</v>
      </c>
      <c r="F75" s="2" t="s">
        <v>81</v>
      </c>
    </row>
    <row r="76" spans="1:6" ht="12.75">
      <c r="A76" s="1" t="s">
        <v>40</v>
      </c>
      <c r="B76" s="37">
        <f>D13+D14+D16+D29</f>
        <v>2.5</v>
      </c>
      <c r="C76" s="3">
        <v>4.5</v>
      </c>
      <c r="D76" s="3">
        <f>B76*C76</f>
        <v>11.25</v>
      </c>
      <c r="E76" s="3">
        <v>12</v>
      </c>
      <c r="F76" s="3">
        <f>B76*E76</f>
        <v>30</v>
      </c>
    </row>
    <row r="77" spans="1:6" ht="12.75">
      <c r="A77" s="1" t="s">
        <v>41</v>
      </c>
      <c r="B77" s="37">
        <f>D15+SUM(D17:D24)</f>
        <v>11.25</v>
      </c>
      <c r="C77" s="4">
        <v>3</v>
      </c>
      <c r="D77" s="4">
        <f>B77*C77</f>
        <v>33.75</v>
      </c>
      <c r="E77" s="4">
        <v>3.35</v>
      </c>
      <c r="F77" s="4">
        <f>B77*E77</f>
        <v>37.6875</v>
      </c>
    </row>
    <row r="78" spans="1:6" ht="12.75">
      <c r="A78" s="1" t="s">
        <v>42</v>
      </c>
      <c r="B78" s="37">
        <v>1</v>
      </c>
      <c r="C78" s="4">
        <v>2</v>
      </c>
      <c r="D78" s="4">
        <f aca="true" t="shared" si="1" ref="D78:D85">B78*C78</f>
        <v>2</v>
      </c>
      <c r="E78" s="4">
        <v>8</v>
      </c>
      <c r="F78" s="4">
        <f aca="true" t="shared" si="2" ref="F78:F85">B78*E78</f>
        <v>8</v>
      </c>
    </row>
    <row r="79" spans="1:6" ht="12.75">
      <c r="A79" s="1" t="s">
        <v>43</v>
      </c>
      <c r="B79" s="37">
        <v>1</v>
      </c>
      <c r="C79" s="4">
        <v>1.15</v>
      </c>
      <c r="D79" s="4">
        <f t="shared" si="1"/>
        <v>1.15</v>
      </c>
      <c r="E79" s="4">
        <v>15</v>
      </c>
      <c r="F79" s="4">
        <f t="shared" si="2"/>
        <v>15</v>
      </c>
    </row>
    <row r="80" spans="1:6" ht="12.75">
      <c r="A80" s="1" t="s">
        <v>99</v>
      </c>
      <c r="B80" s="37">
        <v>0.5</v>
      </c>
      <c r="C80" s="4">
        <v>1</v>
      </c>
      <c r="D80" s="4">
        <f>B80*C80</f>
        <v>0.5</v>
      </c>
      <c r="E80" s="4">
        <v>1</v>
      </c>
      <c r="F80" s="4">
        <f>B80*E80</f>
        <v>0.5</v>
      </c>
    </row>
    <row r="81" spans="1:6" ht="12.75">
      <c r="A81" s="1" t="s">
        <v>84</v>
      </c>
      <c r="B81" s="37">
        <f>D16</f>
        <v>0.5</v>
      </c>
      <c r="C81" s="4">
        <v>1</v>
      </c>
      <c r="D81" s="4">
        <f>C81*B81</f>
        <v>0.5</v>
      </c>
      <c r="E81" s="4">
        <v>2</v>
      </c>
      <c r="F81" s="4">
        <f>B81*E81</f>
        <v>1</v>
      </c>
    </row>
    <row r="82" spans="1:6" ht="12.75">
      <c r="A82" s="1" t="s">
        <v>114</v>
      </c>
      <c r="B82" s="37">
        <f>D19</f>
        <v>2</v>
      </c>
      <c r="C82" s="4">
        <v>1</v>
      </c>
      <c r="D82" s="4">
        <f>B82*C82</f>
        <v>2</v>
      </c>
      <c r="E82" s="4">
        <v>3</v>
      </c>
      <c r="F82" s="4">
        <f>B82*E82</f>
        <v>6</v>
      </c>
    </row>
    <row r="83" spans="1:6" ht="12.75">
      <c r="A83" s="1" t="s">
        <v>117</v>
      </c>
      <c r="B83" s="37">
        <f>SUM(D22:D23)</f>
        <v>6</v>
      </c>
      <c r="C83" s="4">
        <v>1.5</v>
      </c>
      <c r="D83" s="4">
        <f t="shared" si="1"/>
        <v>9</v>
      </c>
      <c r="E83" s="4">
        <v>5.25</v>
      </c>
      <c r="F83" s="4">
        <f t="shared" si="2"/>
        <v>31.5</v>
      </c>
    </row>
    <row r="84" spans="1:6" ht="12.75">
      <c r="A84" s="1" t="s">
        <v>98</v>
      </c>
      <c r="B84" s="37">
        <f>D25</f>
        <v>30</v>
      </c>
      <c r="C84" s="4">
        <v>5</v>
      </c>
      <c r="D84" s="4">
        <f>B84*C84</f>
        <v>150</v>
      </c>
      <c r="E84" s="4">
        <v>3</v>
      </c>
      <c r="F84" s="4">
        <f>B84*E84</f>
        <v>90</v>
      </c>
    </row>
    <row r="85" spans="1:6" ht="12.75">
      <c r="A85" s="22" t="s">
        <v>44</v>
      </c>
      <c r="B85" s="38">
        <f>D28</f>
        <v>10</v>
      </c>
      <c r="C85" s="5">
        <v>2</v>
      </c>
      <c r="D85" s="5">
        <f t="shared" si="1"/>
        <v>20</v>
      </c>
      <c r="E85" s="5">
        <v>3</v>
      </c>
      <c r="F85" s="5">
        <f t="shared" si="2"/>
        <v>30</v>
      </c>
    </row>
    <row r="86" spans="1:6" ht="12.75">
      <c r="A86" s="1" t="s">
        <v>36</v>
      </c>
      <c r="B86" s="1"/>
      <c r="C86" s="1"/>
      <c r="D86" s="6">
        <f>SUM(D76:D85)</f>
        <v>230.15</v>
      </c>
      <c r="E86" s="1"/>
      <c r="F86" s="6">
        <f>SUM(F76:F85)</f>
        <v>249.6875</v>
      </c>
    </row>
    <row r="87" spans="1:6" ht="12.75">
      <c r="A87" s="22" t="s">
        <v>45</v>
      </c>
      <c r="B87" s="22"/>
      <c r="C87" s="22"/>
      <c r="D87" s="22"/>
      <c r="E87" s="22"/>
      <c r="F87" s="7">
        <f>D86+F86</f>
        <v>479.8375</v>
      </c>
    </row>
    <row r="88" spans="1:6" ht="12.75">
      <c r="A88" s="1"/>
      <c r="B88" s="1"/>
      <c r="C88" s="1"/>
      <c r="D88" s="1"/>
      <c r="E88" s="1"/>
      <c r="F88" s="1"/>
    </row>
    <row r="89" spans="1:6" ht="12.75">
      <c r="A89" s="8" t="s">
        <v>73</v>
      </c>
      <c r="B89" s="1"/>
      <c r="C89" s="1"/>
      <c r="D89" s="1"/>
      <c r="E89" s="1"/>
      <c r="F89" s="1"/>
    </row>
    <row r="90" spans="1:6" ht="12.75">
      <c r="A90" s="39" t="e">
        <f>#REF!</f>
        <v>#REF!</v>
      </c>
      <c r="B90" s="33"/>
      <c r="C90" s="2" t="s">
        <v>38</v>
      </c>
      <c r="D90" s="1"/>
      <c r="E90" s="1"/>
      <c r="F90" s="1"/>
    </row>
    <row r="91" spans="1:6" ht="12.75">
      <c r="A91" s="1" t="s">
        <v>100</v>
      </c>
      <c r="B91" s="40">
        <f>B50</f>
        <v>31.75</v>
      </c>
      <c r="C91" s="6">
        <f>E50</f>
        <v>508</v>
      </c>
      <c r="D91" s="1"/>
      <c r="E91" s="1"/>
      <c r="F91" s="1"/>
    </row>
    <row r="92" spans="1:6" ht="12.75">
      <c r="A92" s="1" t="s">
        <v>101</v>
      </c>
      <c r="B92" s="42">
        <f>B51</f>
        <v>431</v>
      </c>
      <c r="C92" s="25">
        <f>E51</f>
        <v>3879</v>
      </c>
      <c r="D92" s="1"/>
      <c r="E92" s="1"/>
      <c r="F92" s="1"/>
    </row>
    <row r="93" spans="1:6" ht="12.75">
      <c r="A93" s="41" t="s">
        <v>75</v>
      </c>
      <c r="B93" s="40"/>
      <c r="C93" s="25">
        <f>E70</f>
        <v>2206.1</v>
      </c>
      <c r="D93" s="1"/>
      <c r="E93" s="1"/>
      <c r="F93" s="1"/>
    </row>
    <row r="94" spans="1:6" ht="12.75">
      <c r="A94" s="1" t="s">
        <v>46</v>
      </c>
      <c r="B94" s="40"/>
      <c r="C94" s="25">
        <f>D86</f>
        <v>230.15</v>
      </c>
      <c r="D94" s="1"/>
      <c r="E94" s="1"/>
      <c r="F94" s="1"/>
    </row>
    <row r="95" spans="1:6" ht="12.75">
      <c r="A95" s="22" t="s">
        <v>76</v>
      </c>
      <c r="B95" s="16"/>
      <c r="C95" s="27">
        <f>F86</f>
        <v>249.6875</v>
      </c>
      <c r="D95" s="1"/>
      <c r="E95" s="1"/>
      <c r="F95" s="1"/>
    </row>
    <row r="96" spans="1:6" ht="12.75">
      <c r="A96" s="33" t="s">
        <v>47</v>
      </c>
      <c r="B96" s="43"/>
      <c r="C96" s="44">
        <f>SUM(C91:C95)</f>
        <v>7072.9375</v>
      </c>
      <c r="D96" s="1"/>
      <c r="E96" s="1"/>
      <c r="F96" s="1"/>
    </row>
    <row r="97" spans="1:6" ht="12.75">
      <c r="A97" s="28"/>
      <c r="B97" s="28"/>
      <c r="C97" s="45"/>
      <c r="D97" s="1"/>
      <c r="E97" s="1"/>
      <c r="F97" s="1"/>
    </row>
    <row r="98" spans="1:6" ht="12.75">
      <c r="A98" s="1" t="s">
        <v>107</v>
      </c>
      <c r="B98" s="1"/>
      <c r="C98" s="1"/>
      <c r="D98" s="1"/>
      <c r="E98" s="1"/>
      <c r="F98" s="1"/>
    </row>
    <row r="99" spans="1:6" ht="12.75">
      <c r="A99" s="1" t="s">
        <v>108</v>
      </c>
      <c r="B99" s="1"/>
      <c r="C99" s="1"/>
      <c r="D99" s="1"/>
      <c r="E99" s="1"/>
      <c r="F99" s="1"/>
    </row>
    <row r="100" spans="1:6" ht="12.75">
      <c r="A100" s="1"/>
      <c r="B100" s="1"/>
      <c r="C100" s="1"/>
      <c r="D100" s="9"/>
      <c r="E100" s="9"/>
      <c r="F100" s="1"/>
    </row>
    <row r="101" spans="1:6" ht="12.75">
      <c r="A101" s="8" t="s">
        <v>74</v>
      </c>
      <c r="B101" s="9"/>
      <c r="C101" s="9"/>
      <c r="D101" s="9"/>
      <c r="E101" s="9"/>
      <c r="F101" s="1"/>
    </row>
    <row r="102" spans="1:6" ht="12.75">
      <c r="A102" s="46" t="s">
        <v>77</v>
      </c>
      <c r="B102" s="47" t="s">
        <v>105</v>
      </c>
      <c r="C102" s="47" t="s">
        <v>102</v>
      </c>
      <c r="D102" s="47"/>
      <c r="E102" s="48"/>
      <c r="F102" s="1"/>
    </row>
    <row r="103" spans="1:6" ht="12.75">
      <c r="A103" s="36" t="s">
        <v>103</v>
      </c>
      <c r="B103" s="44">
        <v>7</v>
      </c>
      <c r="C103" s="50">
        <v>8</v>
      </c>
      <c r="D103" s="44">
        <v>9</v>
      </c>
      <c r="E103" s="44">
        <v>10</v>
      </c>
      <c r="F103" s="1"/>
    </row>
    <row r="104" spans="1:6" ht="12.75">
      <c r="A104" s="49">
        <v>600</v>
      </c>
      <c r="B104" s="52">
        <f>A104*B103</f>
        <v>4200</v>
      </c>
      <c r="C104" s="52">
        <f>A104*C103</f>
        <v>4800</v>
      </c>
      <c r="D104" s="53">
        <f>A104*D103</f>
        <v>5400</v>
      </c>
      <c r="E104" s="53">
        <f>A104*E103</f>
        <v>6000</v>
      </c>
      <c r="F104" s="1"/>
    </row>
    <row r="105" spans="1:6" ht="12.75">
      <c r="A105" s="51">
        <v>800</v>
      </c>
      <c r="B105" s="54">
        <f>A105*B103</f>
        <v>5600</v>
      </c>
      <c r="C105" s="54">
        <f>A105*C103</f>
        <v>6400</v>
      </c>
      <c r="D105" s="55">
        <f>D103*A105</f>
        <v>7200</v>
      </c>
      <c r="E105" s="55">
        <f>E103*A105</f>
        <v>8000</v>
      </c>
      <c r="F105" s="1"/>
    </row>
    <row r="106" spans="1:6" ht="12.75">
      <c r="A106" s="51">
        <v>1000</v>
      </c>
      <c r="B106" s="57">
        <f>A106*B103</f>
        <v>7000</v>
      </c>
      <c r="C106" s="57">
        <f>A106*C103</f>
        <v>8000</v>
      </c>
      <c r="D106" s="51">
        <f>D103*A106</f>
        <v>9000</v>
      </c>
      <c r="E106" s="51">
        <f>E103*A106</f>
        <v>10000</v>
      </c>
      <c r="F106" s="1"/>
    </row>
    <row r="107" spans="1:6" ht="12.75">
      <c r="A107" s="56">
        <v>1200</v>
      </c>
      <c r="B107" s="58">
        <f>A107*B103</f>
        <v>8400</v>
      </c>
      <c r="C107" s="58">
        <f>A107*C103</f>
        <v>9600</v>
      </c>
      <c r="D107" s="56">
        <f>D103*A107</f>
        <v>10800</v>
      </c>
      <c r="E107" s="56">
        <f>E103*A107</f>
        <v>12000</v>
      </c>
      <c r="F107" s="1"/>
    </row>
    <row r="108" spans="1:6" ht="12.75">
      <c r="A108" s="1"/>
      <c r="B108" s="1"/>
      <c r="C108" s="1"/>
      <c r="D108" s="1"/>
      <c r="E108" s="1"/>
      <c r="F108" s="1"/>
    </row>
    <row r="109" spans="1:6" ht="12.75">
      <c r="A109" s="1"/>
      <c r="B109" s="1"/>
      <c r="C109" s="1"/>
      <c r="D109" s="1"/>
      <c r="E109" s="1"/>
      <c r="F109" s="1"/>
    </row>
    <row r="110" spans="1:6" ht="12.75">
      <c r="A110" s="8" t="s">
        <v>78</v>
      </c>
      <c r="B110" s="1"/>
      <c r="C110" s="1"/>
      <c r="D110" s="1"/>
      <c r="E110" s="1"/>
      <c r="F110" s="1"/>
    </row>
    <row r="111" spans="1:6" ht="12.75">
      <c r="A111" s="46" t="s">
        <v>77</v>
      </c>
      <c r="B111" s="47" t="s">
        <v>105</v>
      </c>
      <c r="C111" s="47" t="s">
        <v>104</v>
      </c>
      <c r="D111" s="47"/>
      <c r="E111" s="48"/>
      <c r="F111" s="1"/>
    </row>
    <row r="112" spans="1:6" ht="12.75">
      <c r="A112" s="36" t="s">
        <v>106</v>
      </c>
      <c r="B112" s="44">
        <v>7</v>
      </c>
      <c r="C112" s="44">
        <v>8</v>
      </c>
      <c r="D112" s="44">
        <v>9</v>
      </c>
      <c r="E112" s="44">
        <v>10</v>
      </c>
      <c r="F112" s="1"/>
    </row>
    <row r="113" spans="1:6" ht="12.75">
      <c r="A113" s="57">
        <v>600</v>
      </c>
      <c r="B113" s="55">
        <f>B104-C96</f>
        <v>-2872.9375</v>
      </c>
      <c r="C113" s="55">
        <f>C104-C96</f>
        <v>-2272.9375</v>
      </c>
      <c r="D113" s="55">
        <f>D104-C96</f>
        <v>-1672.9375</v>
      </c>
      <c r="E113" s="55">
        <f>E104-C96</f>
        <v>-1072.9375</v>
      </c>
      <c r="F113" s="1"/>
    </row>
    <row r="114" spans="1:6" ht="12.75">
      <c r="A114" s="57">
        <v>800</v>
      </c>
      <c r="B114" s="55">
        <f>B105-C96</f>
        <v>-1472.9375</v>
      </c>
      <c r="C114" s="55">
        <f>C105-C96</f>
        <v>-672.9375</v>
      </c>
      <c r="D114" s="55">
        <f>D105-C96</f>
        <v>127.0625</v>
      </c>
      <c r="E114" s="55">
        <f>E105-C96</f>
        <v>927.0625</v>
      </c>
      <c r="F114" s="1"/>
    </row>
    <row r="115" spans="1:6" ht="12.75">
      <c r="A115" s="51">
        <v>1000</v>
      </c>
      <c r="B115" s="64">
        <f>B106-C96</f>
        <v>-72.9375</v>
      </c>
      <c r="C115" s="59">
        <f>C106-C96</f>
        <v>927.0625</v>
      </c>
      <c r="D115" s="59">
        <f>D106-C96</f>
        <v>1927.0625</v>
      </c>
      <c r="E115" s="59">
        <f>E106-C96</f>
        <v>2927.0625</v>
      </c>
      <c r="F115" s="1"/>
    </row>
    <row r="116" spans="1:6" ht="12.75">
      <c r="A116" s="56">
        <v>1200</v>
      </c>
      <c r="B116" s="61">
        <f>B107-C96</f>
        <v>1327.0625</v>
      </c>
      <c r="C116" s="61">
        <f>C107-C96</f>
        <v>2527.0625</v>
      </c>
      <c r="D116" s="61">
        <f>D107-C96</f>
        <v>3727.0625</v>
      </c>
      <c r="E116" s="61">
        <f>E107-C96</f>
        <v>4927.0625</v>
      </c>
      <c r="F116" s="1"/>
    </row>
    <row r="117" spans="1:6" ht="12.75">
      <c r="A117" s="60"/>
      <c r="B117" s="62"/>
      <c r="C117" s="62"/>
      <c r="D117" s="62"/>
      <c r="E117" s="62"/>
      <c r="F117" s="1"/>
    </row>
    <row r="118" spans="1:6" ht="12.75">
      <c r="A118" s="1" t="s">
        <v>79</v>
      </c>
      <c r="B118" s="1"/>
      <c r="C118" s="51">
        <v>1000</v>
      </c>
      <c r="D118" s="1"/>
      <c r="E118" s="1"/>
      <c r="F118" s="1"/>
    </row>
    <row r="119" spans="1:6" ht="15">
      <c r="A119" s="63"/>
      <c r="B119" s="63"/>
      <c r="C119" s="63"/>
      <c r="D119" s="63"/>
      <c r="E119" s="63"/>
      <c r="F119" s="63"/>
    </row>
    <row r="120" spans="1:6" ht="42.75" customHeight="1">
      <c r="A120" s="68" t="s">
        <v>133</v>
      </c>
      <c r="B120" s="68"/>
      <c r="C120" s="68"/>
      <c r="D120" s="68"/>
      <c r="E120" s="68"/>
      <c r="F120" s="68"/>
    </row>
    <row r="121" spans="1:6" ht="15">
      <c r="A121" s="63"/>
      <c r="B121" s="63"/>
      <c r="C121" s="63"/>
      <c r="D121" s="63"/>
      <c r="E121" s="63"/>
      <c r="F121" s="63"/>
    </row>
    <row r="122" spans="1:6" ht="12.75">
      <c r="A122" s="1"/>
      <c r="B122" s="1"/>
      <c r="C122" s="1"/>
      <c r="D122" s="1"/>
      <c r="E122" s="1"/>
      <c r="F122" s="1"/>
    </row>
    <row r="123" spans="1:6" ht="12.75">
      <c r="A123" s="1"/>
      <c r="B123" s="1"/>
      <c r="C123" s="1"/>
      <c r="D123" s="1"/>
      <c r="E123" s="1"/>
      <c r="F123" s="1"/>
    </row>
    <row r="124" spans="1:6" ht="12.75">
      <c r="A124" s="1"/>
      <c r="B124" s="1"/>
      <c r="C124" s="1"/>
      <c r="D124" s="1"/>
      <c r="E124" s="1"/>
      <c r="F124" s="1"/>
    </row>
    <row r="125" spans="1:6" ht="12.75">
      <c r="A125" s="1"/>
      <c r="B125" s="1"/>
      <c r="C125" s="1"/>
      <c r="D125" s="1"/>
      <c r="E125" s="1"/>
      <c r="F125" s="1"/>
    </row>
    <row r="126" ht="12.75">
      <c r="A126" s="1"/>
    </row>
  </sheetData>
  <mergeCells count="3">
    <mergeCell ref="A1:F1"/>
    <mergeCell ref="A2:F2"/>
    <mergeCell ref="A120:F120"/>
  </mergeCells>
  <printOptions/>
  <pageMargins left="0.75" right="0.75" top="1" bottom="1" header="0.5" footer="0.5"/>
  <pageSetup horizontalDpi="300" verticalDpi="300" orientation="portrait" scale="89" r:id="rId1"/>
  <rowBreaks count="4" manualBreakCount="4">
    <brk id="29" max="5" man="1"/>
    <brk id="52" max="5" man="1"/>
    <brk id="70" max="5" man="1"/>
    <brk id="87" max="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Terri</dc:creator>
  <cp:keywords/>
  <dc:description/>
  <cp:lastModifiedBy> UMass Extension Vegetable Program</cp:lastModifiedBy>
  <cp:lastPrinted>1999-09-17T13:03:16Z</cp:lastPrinted>
  <dcterms:created xsi:type="dcterms:W3CDTF">1999-04-27T17:54:09Z</dcterms:created>
  <dcterms:modified xsi:type="dcterms:W3CDTF">2004-01-19T22:05:53Z</dcterms:modified>
  <cp:category/>
  <cp:version/>
  <cp:contentType/>
  <cp:contentStatus/>
</cp:coreProperties>
</file>