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 name="Sheet3" sheetId="3" r:id="rId3"/>
  </sheets>
  <definedNames>
    <definedName name="_xlnm.Print_Area" localSheetId="0">'Sheet1'!$A$1:$F$133</definedName>
  </definedNames>
  <calcPr fullCalcOnLoad="1"/>
</workbook>
</file>

<file path=xl/sharedStrings.xml><?xml version="1.0" encoding="utf-8"?>
<sst xmlns="http://schemas.openxmlformats.org/spreadsheetml/2006/main" count="197" uniqueCount="145">
  <si>
    <t>Seed Cover Crop - Rye</t>
  </si>
  <si>
    <t>Custom Seeded</t>
  </si>
  <si>
    <t>Lime</t>
  </si>
  <si>
    <t>Custom Application</t>
  </si>
  <si>
    <t>Plowing</t>
  </si>
  <si>
    <t>Harrowing (2X)</t>
  </si>
  <si>
    <t>Harvest</t>
  </si>
  <si>
    <t>Harvest (hauling)</t>
  </si>
  <si>
    <t>Harrow (for Rye Seeding)</t>
  </si>
  <si>
    <t>Operation</t>
  </si>
  <si>
    <t>Soil Sample</t>
  </si>
  <si>
    <t>Harrowing</t>
  </si>
  <si>
    <t>Cultivations</t>
  </si>
  <si>
    <t>Herbicide Application</t>
  </si>
  <si>
    <t>Harvest-Hauling</t>
  </si>
  <si>
    <t>Expense Item</t>
  </si>
  <si>
    <t>Units</t>
  </si>
  <si>
    <t>Quantity</t>
  </si>
  <si>
    <t>Price/Unit</t>
  </si>
  <si>
    <t>Soil Test</t>
  </si>
  <si>
    <t>Lime (custom)</t>
  </si>
  <si>
    <t>Rye (custom)</t>
  </si>
  <si>
    <t>Fertilizer (will vary with soil test recommendations)</t>
  </si>
  <si>
    <t>Total</t>
  </si>
  <si>
    <t>Machine (Name and Size)</t>
  </si>
  <si>
    <t>Per Acre</t>
  </si>
  <si>
    <t>Ownership Cost</t>
  </si>
  <si>
    <t>Cultivators</t>
  </si>
  <si>
    <t>Machinery: Operating Costs</t>
  </si>
  <si>
    <t>Total Production Costs</t>
  </si>
  <si>
    <t>Labor</t>
  </si>
  <si>
    <t>Machine</t>
  </si>
  <si>
    <t>Hours/Acre</t>
  </si>
  <si>
    <t xml:space="preserve">Labor </t>
  </si>
  <si>
    <t>Cost/Acre</t>
  </si>
  <si>
    <t>Cost/Hour</t>
  </si>
  <si>
    <t>Skilled</t>
  </si>
  <si>
    <t>Unskilled</t>
  </si>
  <si>
    <t>Total Labor Cost</t>
  </si>
  <si>
    <t>Total Cost</t>
  </si>
  <si>
    <t>of Item</t>
  </si>
  <si>
    <t>tons</t>
  </si>
  <si>
    <t>gallons</t>
  </si>
  <si>
    <t>pounds</t>
  </si>
  <si>
    <t>Table 4:  Machine Costs</t>
  </si>
  <si>
    <t>Table 1:  Description of Operations</t>
  </si>
  <si>
    <t>Table 3:  Cash Expenses Per Acre (other than labor)</t>
  </si>
  <si>
    <t xml:space="preserve">Hours Used </t>
  </si>
  <si>
    <t>Table 5:  Summary of Process Budget Costs</t>
  </si>
  <si>
    <t>Table 6:  Gross Revenues</t>
  </si>
  <si>
    <t>Cash Expenses:</t>
  </si>
  <si>
    <t xml:space="preserve">                 Ownership Costs</t>
  </si>
  <si>
    <t xml:space="preserve">Yield </t>
  </si>
  <si>
    <t>Table 7:  Net Revenues</t>
  </si>
  <si>
    <t>Assumed yield for the original budget</t>
  </si>
  <si>
    <t>Harvest and packing cost adjustment per unit</t>
  </si>
  <si>
    <t xml:space="preserve">Per Hour  </t>
  </si>
  <si>
    <t xml:space="preserve">Per Acre  </t>
  </si>
  <si>
    <t xml:space="preserve">  Operating Cost</t>
  </si>
  <si>
    <t xml:space="preserve"> </t>
  </si>
  <si>
    <t>Minimal</t>
  </si>
  <si>
    <t>80 HP Diesel</t>
  </si>
  <si>
    <t>4-16" Moldboard</t>
  </si>
  <si>
    <t>Seed Cutting</t>
  </si>
  <si>
    <t>Seed Cutting Machine</t>
  </si>
  <si>
    <t>Planting (with Fertilizer)</t>
  </si>
  <si>
    <t>Pre-Emerg. Herbicide Appli.</t>
  </si>
  <si>
    <t>Cultivation and Hilling (3X)</t>
  </si>
  <si>
    <t>Insect. &amp; Fung. Appli. (8X)</t>
  </si>
  <si>
    <t>Vine Killing</t>
  </si>
  <si>
    <t>2-Row Harvestor</t>
  </si>
  <si>
    <t>Trucks (3)</t>
  </si>
  <si>
    <t>Bulk Bodies</t>
  </si>
  <si>
    <t>Graders, conveyors, fork lift, etc.)</t>
  </si>
  <si>
    <t>,fork lift, etc</t>
  </si>
  <si>
    <t>Packing, grading, storage</t>
  </si>
  <si>
    <t>16'Disk Harrow</t>
  </si>
  <si>
    <t>Table 2: Labor Summary</t>
  </si>
  <si>
    <t>OPERATION:</t>
  </si>
  <si>
    <t>Skilled/</t>
  </si>
  <si>
    <t>Seed cutting</t>
  </si>
  <si>
    <t>Planting</t>
  </si>
  <si>
    <t>Insecticide/Fungicide Appli.</t>
  </si>
  <si>
    <t>Packing/Grading/Storage</t>
  </si>
  <si>
    <t>Seed Potatoes</t>
  </si>
  <si>
    <t>cwt.</t>
  </si>
  <si>
    <t xml:space="preserve">  </t>
  </si>
  <si>
    <t>Admire 2F  (1X)</t>
  </si>
  <si>
    <t xml:space="preserve">     PESTICIDES:</t>
  </si>
  <si>
    <t>Novador Bt  (2X)</t>
  </si>
  <si>
    <t>Dual Magnum  (1X)</t>
  </si>
  <si>
    <t>Diquat  (1X)</t>
  </si>
  <si>
    <t>Bravo 720  (3X)</t>
  </si>
  <si>
    <t>Mancozeb   (2X)</t>
  </si>
  <si>
    <t>Ridomil/Bravo  (2X)</t>
  </si>
  <si>
    <t>Thiodan  3EC  (1X)</t>
  </si>
  <si>
    <t>Lexone/Sencor  (1X)</t>
  </si>
  <si>
    <t xml:space="preserve">    OTHER:</t>
  </si>
  <si>
    <t>Crop Insurance</t>
  </si>
  <si>
    <t>Miscellaneous</t>
  </si>
  <si>
    <t>80 HP Diesel Tractor</t>
  </si>
  <si>
    <t>Plow 4-16"</t>
  </si>
  <si>
    <t>Seed Cutter</t>
  </si>
  <si>
    <t>Potato Harvester</t>
  </si>
  <si>
    <t>Trucks</t>
  </si>
  <si>
    <t>Total Machinery Ownership and Operating Cost per Acre</t>
  </si>
  <si>
    <t>Total Hours</t>
  </si>
  <si>
    <t>Labor - Skilled @ $16./hr.</t>
  </si>
  <si>
    <t xml:space="preserve">         Unskilled @ $9.00/hr.</t>
  </si>
  <si>
    <t>NOTES: Crop is assumed to be wholesaled in 50 pound bags. Potatoes are graded and bagged at the farm.</t>
  </si>
  <si>
    <t>Bags - 50# Paper</t>
  </si>
  <si>
    <t>each</t>
  </si>
  <si>
    <t>Packing, Grading , Storage</t>
  </si>
  <si>
    <t>Storage,Grading Equip.</t>
  </si>
  <si>
    <t>Note:Production costs do not include charges for land or management.</t>
  </si>
  <si>
    <t>Machinery Involved &amp;</t>
  </si>
  <si>
    <t xml:space="preserve">Other Comments  </t>
  </si>
  <si>
    <t>ed and</t>
  </si>
  <si>
    <t>bagged at the farm. Following is the basis used for adjusting costs for yields above or below the assumed</t>
  </si>
  <si>
    <t>ve or</t>
  </si>
  <si>
    <t>below the assumed yield.</t>
  </si>
  <si>
    <t>Crop</t>
  </si>
  <si>
    <t>Potatoes 1 Acre</t>
  </si>
  <si>
    <t>Scale</t>
  </si>
  <si>
    <t>20-50 Acres</t>
  </si>
  <si>
    <t xml:space="preserve">   LAND PREPARATION:     </t>
  </si>
  <si>
    <t xml:space="preserve">   MID-SEASON OPERATIONS:</t>
  </si>
  <si>
    <t xml:space="preserve">   HARVEST:</t>
  </si>
  <si>
    <t xml:space="preserve">   POST HARVEST:</t>
  </si>
  <si>
    <t>50 HP Diesel</t>
  </si>
  <si>
    <t>30' Boom Sprayer</t>
  </si>
  <si>
    <t>4 Row Planter</t>
  </si>
  <si>
    <t>4-Row Cultivator</t>
  </si>
  <si>
    <t>M-Trak Bt (2X)</t>
  </si>
  <si>
    <t>50 HP Diesel Tractor</t>
  </si>
  <si>
    <t>Planter 4-Row</t>
  </si>
  <si>
    <t>Boom Sprayer 30'</t>
  </si>
  <si>
    <t>Disk Harrow - 16'</t>
  </si>
  <si>
    <t>Hours</t>
  </si>
  <si>
    <t>(50 # bags)</t>
  </si>
  <si>
    <t>(50# bags)</t>
  </si>
  <si>
    <t>Price Per 50# Bag</t>
  </si>
  <si>
    <t xml:space="preserve"> NEW ENGLAND VEGETABLE CROP BUDGETS- 2000</t>
  </si>
  <si>
    <t>University of Massachusetts Extension Vegetable Team</t>
  </si>
  <si>
    <t>This information assembled by Robert L. Christensen with additional assistance from John Howell and Frank Mangan of the University of Massachusetts and Mike Sciabarrasi and Otho Wells of the University of New Hampshire.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</si>
</sst>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quot;$&quot;#,##0"/>
    <numFmt numFmtId="167" formatCode="0.00_);\(0.00\)"/>
    <numFmt numFmtId="168" formatCode="0.0_);\(0.0\)"/>
    <numFmt numFmtId="169" formatCode="0_);\(0\)"/>
  </numFmts>
  <fonts count="7">
    <font>
      <sz val="10"/>
      <name val="Arial"/>
      <family val="0"/>
    </font>
    <font>
      <b/>
      <sz val="10"/>
      <color indexed="8"/>
      <name val="Arial"/>
      <family val="2"/>
    </font>
    <font>
      <sz val="10"/>
      <color indexed="8"/>
      <name val="Arial"/>
      <family val="2"/>
    </font>
    <font>
      <b/>
      <sz val="12"/>
      <name val="Arial"/>
      <family val="2"/>
    </font>
    <font>
      <b/>
      <sz val="14"/>
      <name val="Arial"/>
      <family val="2"/>
    </font>
    <font>
      <i/>
      <sz val="10"/>
      <name val="Arial"/>
      <family val="2"/>
    </font>
    <font>
      <sz val="8"/>
      <name val="Arial"/>
      <family val="0"/>
    </font>
  </fonts>
  <fills count="2">
    <fill>
      <patternFill/>
    </fill>
    <fill>
      <patternFill patternType="gray125"/>
    </fill>
  </fills>
  <borders count="10">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0">
    <xf numFmtId="44"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3">
    <xf numFmtId="44" fontId="0" fillId="0" borderId="0" xfId="0" applyAlignment="1">
      <alignment/>
    </xf>
    <xf numFmtId="44" fontId="0" fillId="0" borderId="0" xfId="0" applyBorder="1" applyAlignment="1">
      <alignment/>
    </xf>
    <xf numFmtId="44" fontId="1" fillId="0" borderId="0" xfId="0" applyFont="1" applyAlignment="1">
      <alignment/>
    </xf>
    <xf numFmtId="44" fontId="2" fillId="0" borderId="0" xfId="0" applyFont="1" applyAlignment="1">
      <alignment/>
    </xf>
    <xf numFmtId="44" fontId="2" fillId="0" borderId="0" xfId="0" applyFont="1" applyAlignment="1">
      <alignment horizontal="centerContinuous"/>
    </xf>
    <xf numFmtId="44" fontId="2" fillId="0" borderId="1" xfId="0" applyFont="1" applyBorder="1" applyAlignment="1">
      <alignment horizontal="left"/>
    </xf>
    <xf numFmtId="44" fontId="2" fillId="0" borderId="2" xfId="0" applyFont="1" applyBorder="1" applyAlignment="1">
      <alignment horizontal="left"/>
    </xf>
    <xf numFmtId="44" fontId="2" fillId="0" borderId="2" xfId="0" applyFont="1" applyBorder="1" applyAlignment="1">
      <alignment horizontal="centerContinuous"/>
    </xf>
    <xf numFmtId="44" fontId="2" fillId="0" borderId="2" xfId="0" applyFont="1" applyBorder="1" applyAlignment="1">
      <alignment horizontal="right"/>
    </xf>
    <xf numFmtId="44" fontId="2" fillId="0" borderId="3" xfId="0" applyFont="1" applyBorder="1" applyAlignment="1">
      <alignment horizontal="right"/>
    </xf>
    <xf numFmtId="44" fontId="2" fillId="0" borderId="4" xfId="0" applyFont="1" applyBorder="1" applyAlignment="1">
      <alignment horizontal="center"/>
    </xf>
    <xf numFmtId="44" fontId="2" fillId="0" borderId="5" xfId="0" applyFont="1" applyBorder="1" applyAlignment="1">
      <alignment horizontal="center"/>
    </xf>
    <xf numFmtId="44" fontId="2" fillId="0" borderId="5" xfId="0" applyFont="1" applyBorder="1" applyAlignment="1">
      <alignment horizontal="right"/>
    </xf>
    <xf numFmtId="44" fontId="2" fillId="0" borderId="6" xfId="0" applyFont="1" applyBorder="1" applyAlignment="1">
      <alignment horizontal="right"/>
    </xf>
    <xf numFmtId="44" fontId="2" fillId="0" borderId="0" xfId="0" applyFont="1" applyBorder="1" applyAlignment="1">
      <alignment horizontal="left"/>
    </xf>
    <xf numFmtId="44" fontId="2" fillId="0" borderId="0" xfId="0" applyFont="1" applyBorder="1" applyAlignment="1">
      <alignment horizontal="center"/>
    </xf>
    <xf numFmtId="44" fontId="2" fillId="0" borderId="0" xfId="0" applyFont="1" applyBorder="1" applyAlignment="1">
      <alignment horizontal="right"/>
    </xf>
    <xf numFmtId="2" fontId="2" fillId="0" borderId="0" xfId="0" applyNumberFormat="1" applyFont="1" applyAlignment="1">
      <alignment/>
    </xf>
    <xf numFmtId="44" fontId="2" fillId="0" borderId="0" xfId="0" applyFont="1" applyBorder="1" applyAlignment="1">
      <alignment/>
    </xf>
    <xf numFmtId="44" fontId="1" fillId="0" borderId="7" xfId="0" applyFont="1" applyBorder="1" applyAlignment="1">
      <alignment/>
    </xf>
    <xf numFmtId="44" fontId="2" fillId="0" borderId="7" xfId="0" applyFont="1" applyBorder="1" applyAlignment="1">
      <alignment/>
    </xf>
    <xf numFmtId="2" fontId="1" fillId="0" borderId="7" xfId="0" applyNumberFormat="1" applyFont="1" applyBorder="1" applyAlignment="1">
      <alignment/>
    </xf>
    <xf numFmtId="44" fontId="1" fillId="0" borderId="0" xfId="0" applyFont="1" applyBorder="1" applyAlignment="1">
      <alignment/>
    </xf>
    <xf numFmtId="2" fontId="1" fillId="0" borderId="0" xfId="0" applyNumberFormat="1" applyFont="1" applyBorder="1" applyAlignment="1">
      <alignment/>
    </xf>
    <xf numFmtId="44" fontId="2" fillId="0" borderId="1" xfId="0" applyFont="1" applyBorder="1" applyAlignment="1">
      <alignment/>
    </xf>
    <xf numFmtId="44" fontId="2" fillId="0" borderId="2" xfId="0" applyFont="1" applyBorder="1" applyAlignment="1">
      <alignment/>
    </xf>
    <xf numFmtId="2" fontId="2" fillId="0" borderId="2" xfId="0" applyNumberFormat="1" applyFont="1" applyBorder="1" applyAlignment="1">
      <alignment/>
    </xf>
    <xf numFmtId="2" fontId="2" fillId="0" borderId="3" xfId="0" applyNumberFormat="1" applyFont="1" applyBorder="1" applyAlignment="1">
      <alignment/>
    </xf>
    <xf numFmtId="44" fontId="2" fillId="0" borderId="4" xfId="0" applyFont="1" applyBorder="1" applyAlignment="1">
      <alignment/>
    </xf>
    <xf numFmtId="44" fontId="2" fillId="0" borderId="5" xfId="0" applyFont="1" applyBorder="1" applyAlignment="1">
      <alignment/>
    </xf>
    <xf numFmtId="2" fontId="2" fillId="0" borderId="5" xfId="0" applyNumberFormat="1" applyFont="1" applyBorder="1" applyAlignment="1">
      <alignment/>
    </xf>
    <xf numFmtId="2" fontId="2" fillId="0" borderId="6" xfId="0" applyNumberFormat="1" applyFont="1" applyBorder="1" applyAlignment="1">
      <alignment/>
    </xf>
    <xf numFmtId="0" fontId="2" fillId="0" borderId="0" xfId="0" applyNumberFormat="1" applyFont="1" applyBorder="1" applyAlignment="1">
      <alignment horizontal="center"/>
    </xf>
    <xf numFmtId="2" fontId="2" fillId="0" borderId="0" xfId="0" applyNumberFormat="1" applyFont="1" applyAlignment="1">
      <alignment horizontal="center"/>
    </xf>
    <xf numFmtId="44" fontId="2" fillId="0" borderId="0" xfId="0" applyFont="1" applyAlignment="1">
      <alignment horizontal="center"/>
    </xf>
    <xf numFmtId="44" fontId="2" fillId="0" borderId="0" xfId="17" applyFont="1" applyAlignment="1">
      <alignment/>
    </xf>
    <xf numFmtId="44" fontId="1" fillId="0" borderId="8" xfId="0" applyFont="1" applyBorder="1" applyAlignment="1">
      <alignment/>
    </xf>
    <xf numFmtId="2" fontId="1" fillId="0" borderId="7" xfId="0" applyNumberFormat="1" applyFont="1" applyBorder="1" applyAlignment="1">
      <alignment horizontal="left"/>
    </xf>
    <xf numFmtId="2" fontId="2" fillId="0" borderId="0" xfId="0" applyNumberFormat="1" applyFont="1" applyBorder="1" applyAlignment="1">
      <alignment horizontal="left"/>
    </xf>
    <xf numFmtId="8" fontId="2" fillId="0" borderId="0" xfId="0" applyNumberFormat="1" applyFont="1" applyAlignment="1">
      <alignment/>
    </xf>
    <xf numFmtId="8" fontId="2" fillId="0" borderId="0" xfId="0" applyNumberFormat="1" applyFont="1" applyAlignment="1">
      <alignment/>
    </xf>
    <xf numFmtId="164" fontId="2" fillId="0" borderId="0" xfId="0" applyNumberFormat="1" applyFont="1" applyAlignment="1">
      <alignment/>
    </xf>
    <xf numFmtId="8" fontId="2" fillId="0" borderId="0" xfId="0" applyNumberFormat="1" applyFont="1" applyBorder="1" applyAlignment="1">
      <alignment/>
    </xf>
    <xf numFmtId="44" fontId="2" fillId="0" borderId="2" xfId="0" applyFont="1" applyBorder="1" applyAlignment="1">
      <alignment horizontal="center"/>
    </xf>
    <xf numFmtId="44" fontId="2" fillId="0" borderId="4" xfId="0" applyFont="1" applyBorder="1" applyAlignment="1">
      <alignment horizontal="left"/>
    </xf>
    <xf numFmtId="4" fontId="2" fillId="0" borderId="0" xfId="0" applyNumberFormat="1" applyFont="1" applyAlignment="1">
      <alignment horizontal="center"/>
    </xf>
    <xf numFmtId="44" fontId="2" fillId="0" borderId="3" xfId="0" applyFont="1" applyBorder="1" applyAlignment="1">
      <alignment horizontal="centerContinuous"/>
    </xf>
    <xf numFmtId="44" fontId="2" fillId="0" borderId="7" xfId="0" applyFont="1" applyBorder="1" applyAlignment="1">
      <alignment horizontal="center"/>
    </xf>
    <xf numFmtId="44" fontId="2" fillId="0" borderId="7" xfId="0" applyFont="1" applyBorder="1" applyAlignment="1">
      <alignment horizontal="right"/>
    </xf>
    <xf numFmtId="44" fontId="2" fillId="0" borderId="9" xfId="0" applyFont="1" applyBorder="1" applyAlignment="1">
      <alignment horizontal="right"/>
    </xf>
    <xf numFmtId="165" fontId="2" fillId="0" borderId="0" xfId="0" applyNumberFormat="1" applyFont="1" applyAlignment="1">
      <alignment horizontal="center"/>
    </xf>
    <xf numFmtId="44" fontId="1" fillId="0" borderId="1" xfId="0" applyFont="1" applyBorder="1" applyAlignment="1">
      <alignment/>
    </xf>
    <xf numFmtId="44" fontId="1" fillId="0" borderId="2" xfId="0" applyFont="1" applyBorder="1" applyAlignment="1">
      <alignment/>
    </xf>
    <xf numFmtId="44" fontId="1" fillId="0" borderId="3" xfId="0" applyFont="1" applyBorder="1" applyAlignment="1">
      <alignment/>
    </xf>
    <xf numFmtId="44" fontId="1" fillId="0" borderId="4" xfId="0" applyFont="1" applyBorder="1" applyAlignment="1">
      <alignment/>
    </xf>
    <xf numFmtId="44" fontId="1" fillId="0" borderId="5" xfId="0" applyFont="1" applyBorder="1" applyAlignment="1">
      <alignment/>
    </xf>
    <xf numFmtId="8" fontId="1" fillId="0" borderId="5" xfId="0" applyNumberFormat="1" applyFont="1" applyBorder="1" applyAlignment="1">
      <alignment/>
    </xf>
    <xf numFmtId="44" fontId="1" fillId="0" borderId="8" xfId="0" applyFont="1" applyBorder="1" applyAlignment="1">
      <alignment horizontal="left"/>
    </xf>
    <xf numFmtId="39" fontId="2" fillId="0" borderId="0" xfId="0" applyNumberFormat="1" applyFont="1" applyAlignment="1">
      <alignment horizontal="right"/>
    </xf>
    <xf numFmtId="2" fontId="2" fillId="0" borderId="0" xfId="0" applyNumberFormat="1" applyFont="1" applyAlignment="1">
      <alignment horizontal="right"/>
    </xf>
    <xf numFmtId="40" fontId="2" fillId="0" borderId="0" xfId="0" applyNumberFormat="1" applyFont="1" applyAlignment="1">
      <alignment/>
    </xf>
    <xf numFmtId="44" fontId="2" fillId="0" borderId="0" xfId="0" applyFont="1" applyAlignment="1">
      <alignment horizontal="left"/>
    </xf>
    <xf numFmtId="40" fontId="2" fillId="0" borderId="5" xfId="0" applyNumberFormat="1" applyFont="1" applyBorder="1" applyAlignment="1">
      <alignment/>
    </xf>
    <xf numFmtId="8" fontId="2" fillId="0" borderId="7" xfId="0" applyNumberFormat="1" applyFont="1" applyBorder="1" applyAlignment="1">
      <alignment/>
    </xf>
    <xf numFmtId="44" fontId="2" fillId="0" borderId="7" xfId="0" applyFont="1" applyBorder="1" applyAlignment="1">
      <alignment horizontal="centerContinuous"/>
    </xf>
    <xf numFmtId="44" fontId="2" fillId="0" borderId="9" xfId="0" applyFont="1" applyBorder="1" applyAlignment="1">
      <alignment horizontal="centerContinuous"/>
    </xf>
    <xf numFmtId="3" fontId="2" fillId="0" borderId="0" xfId="0" applyNumberFormat="1" applyFont="1" applyAlignment="1">
      <alignment/>
    </xf>
    <xf numFmtId="3" fontId="2" fillId="0" borderId="5" xfId="0" applyNumberFormat="1" applyFont="1" applyBorder="1" applyAlignment="1">
      <alignment/>
    </xf>
    <xf numFmtId="37" fontId="2" fillId="0" borderId="0" xfId="17" applyNumberFormat="1" applyFont="1" applyAlignment="1">
      <alignment/>
    </xf>
    <xf numFmtId="3" fontId="2" fillId="0" borderId="0" xfId="0" applyNumberFormat="1" applyFont="1" applyBorder="1" applyAlignment="1">
      <alignment/>
    </xf>
    <xf numFmtId="38" fontId="2" fillId="0" borderId="0" xfId="0" applyNumberFormat="1" applyFont="1" applyBorder="1" applyAlignment="1">
      <alignment/>
    </xf>
    <xf numFmtId="164" fontId="2" fillId="0" borderId="0" xfId="0" applyNumberFormat="1" applyFont="1" applyAlignment="1">
      <alignment/>
    </xf>
    <xf numFmtId="169" fontId="2" fillId="0" borderId="0" xfId="0" applyNumberFormat="1" applyFont="1" applyAlignment="1">
      <alignment/>
    </xf>
    <xf numFmtId="169" fontId="2" fillId="0" borderId="5" xfId="0" applyNumberFormat="1" applyFont="1" applyBorder="1" applyAlignment="1">
      <alignment/>
    </xf>
    <xf numFmtId="37" fontId="2" fillId="0" borderId="0" xfId="0" applyNumberFormat="1" applyFont="1" applyAlignment="1">
      <alignment horizontal="right"/>
    </xf>
    <xf numFmtId="37" fontId="0" fillId="0" borderId="0" xfId="0" applyNumberFormat="1" applyAlignment="1">
      <alignment horizontal="right"/>
    </xf>
    <xf numFmtId="44" fontId="1" fillId="0" borderId="6" xfId="0" applyFont="1" applyBorder="1" applyAlignment="1">
      <alignment/>
    </xf>
    <xf numFmtId="8" fontId="1" fillId="0" borderId="9" xfId="0" applyNumberFormat="1" applyFont="1" applyBorder="1" applyAlignment="1">
      <alignment/>
    </xf>
    <xf numFmtId="44" fontId="1" fillId="0" borderId="9" xfId="0" applyFont="1" applyBorder="1" applyAlignment="1">
      <alignment/>
    </xf>
    <xf numFmtId="44" fontId="4" fillId="0" borderId="0" xfId="0" applyFont="1" applyAlignment="1">
      <alignment horizontal="center"/>
    </xf>
    <xf numFmtId="44" fontId="3" fillId="0" borderId="0" xfId="0" applyFont="1" applyAlignment="1">
      <alignment horizontal="center"/>
    </xf>
    <xf numFmtId="44" fontId="3" fillId="0" borderId="0" xfId="0" applyFont="1" applyAlignment="1">
      <alignment horizontal="center"/>
    </xf>
    <xf numFmtId="44" fontId="5"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5"/>
  <sheetViews>
    <sheetView tabSelected="1" workbookViewId="0" topLeftCell="A109">
      <selection activeCell="A125" sqref="A125:F125"/>
    </sheetView>
  </sheetViews>
  <sheetFormatPr defaultColWidth="9.140625" defaultRowHeight="12.75"/>
  <cols>
    <col min="1" max="1" width="24.8515625" style="0" customWidth="1"/>
    <col min="2" max="3" width="15.7109375" style="0" customWidth="1"/>
    <col min="4" max="6" width="10.7109375" style="0" customWidth="1"/>
  </cols>
  <sheetData>
    <row r="1" spans="1:6" ht="18">
      <c r="A1" s="79" t="s">
        <v>142</v>
      </c>
      <c r="B1" s="79"/>
      <c r="C1" s="79"/>
      <c r="D1" s="79"/>
      <c r="E1" s="79"/>
      <c r="F1" s="79"/>
    </row>
    <row r="2" spans="1:6" ht="15.75">
      <c r="A2" s="80" t="s">
        <v>143</v>
      </c>
      <c r="B2" s="80"/>
      <c r="C2" s="80"/>
      <c r="D2" s="80"/>
      <c r="E2" s="80"/>
      <c r="F2" s="80"/>
    </row>
    <row r="3" spans="1:6" ht="15.75">
      <c r="A3" s="81"/>
      <c r="B3" s="81"/>
      <c r="C3" s="81"/>
      <c r="D3" s="81"/>
      <c r="E3" s="81"/>
      <c r="F3" s="81"/>
    </row>
    <row r="4" spans="1:6" ht="12.75">
      <c r="A4" s="2" t="s">
        <v>121</v>
      </c>
      <c r="B4" s="3" t="s">
        <v>122</v>
      </c>
      <c r="C4" s="3" t="s">
        <v>59</v>
      </c>
      <c r="D4" s="3"/>
      <c r="E4" s="3"/>
      <c r="F4" s="3"/>
    </row>
    <row r="5" spans="1:6" ht="12.75">
      <c r="A5" s="2" t="s">
        <v>123</v>
      </c>
      <c r="B5" s="3" t="s">
        <v>124</v>
      </c>
      <c r="C5" s="3"/>
      <c r="D5" s="3"/>
      <c r="E5" s="3"/>
      <c r="F5" s="3"/>
    </row>
    <row r="6" spans="1:6" ht="12.75">
      <c r="A6" s="29"/>
      <c r="B6" s="29"/>
      <c r="C6" s="29"/>
      <c r="D6" s="29"/>
      <c r="E6" s="29"/>
      <c r="F6" s="3"/>
    </row>
    <row r="7" spans="1:6" ht="12.75">
      <c r="A7" s="2" t="s">
        <v>45</v>
      </c>
      <c r="B7" s="4"/>
      <c r="C7" s="4"/>
      <c r="D7" s="4"/>
      <c r="E7" s="4"/>
      <c r="F7" s="3"/>
    </row>
    <row r="8" spans="1:6" ht="12.75">
      <c r="A8" s="5" t="s">
        <v>9</v>
      </c>
      <c r="B8" s="6" t="s">
        <v>115</v>
      </c>
      <c r="C8" s="7"/>
      <c r="D8" s="8" t="s">
        <v>31</v>
      </c>
      <c r="E8" s="9" t="s">
        <v>30</v>
      </c>
      <c r="F8" s="3"/>
    </row>
    <row r="9" spans="1:6" ht="12.75">
      <c r="A9" s="10"/>
      <c r="B9" s="11"/>
      <c r="C9" s="11" t="s">
        <v>116</v>
      </c>
      <c r="D9" s="12" t="s">
        <v>32</v>
      </c>
      <c r="E9" s="13" t="s">
        <v>32</v>
      </c>
      <c r="F9" s="3"/>
    </row>
    <row r="10" spans="1:6" ht="12.75">
      <c r="A10" s="14" t="s">
        <v>125</v>
      </c>
      <c r="B10" s="15"/>
      <c r="C10" s="15"/>
      <c r="D10" s="16"/>
      <c r="E10" s="16"/>
      <c r="F10" s="3"/>
    </row>
    <row r="11" spans="1:6" ht="12.75">
      <c r="A11" s="3" t="s">
        <v>19</v>
      </c>
      <c r="B11" s="3" t="s">
        <v>60</v>
      </c>
      <c r="C11" s="3"/>
      <c r="D11" s="17"/>
      <c r="E11" s="17">
        <v>0.25</v>
      </c>
      <c r="F11" s="3"/>
    </row>
    <row r="12" spans="1:6" ht="12.75">
      <c r="A12" s="3" t="s">
        <v>0</v>
      </c>
      <c r="B12" s="3" t="s">
        <v>1</v>
      </c>
      <c r="C12" s="3"/>
      <c r="D12" s="17"/>
      <c r="E12" s="17"/>
      <c r="F12" s="3"/>
    </row>
    <row r="13" spans="1:6" ht="12.75">
      <c r="A13" s="3" t="s">
        <v>2</v>
      </c>
      <c r="B13" s="3" t="s">
        <v>3</v>
      </c>
      <c r="C13" s="3"/>
      <c r="D13" s="17"/>
      <c r="E13" s="17"/>
      <c r="F13" s="3"/>
    </row>
    <row r="14" spans="1:6" ht="12.75">
      <c r="A14" s="3" t="s">
        <v>4</v>
      </c>
      <c r="B14" s="3" t="s">
        <v>61</v>
      </c>
      <c r="C14" s="3" t="s">
        <v>62</v>
      </c>
      <c r="D14" s="17">
        <v>0.67</v>
      </c>
      <c r="E14" s="17">
        <v>0.67</v>
      </c>
      <c r="F14" s="3"/>
    </row>
    <row r="15" spans="1:6" ht="12.75">
      <c r="A15" s="3" t="s">
        <v>5</v>
      </c>
      <c r="B15" s="3" t="s">
        <v>61</v>
      </c>
      <c r="C15" s="3" t="s">
        <v>76</v>
      </c>
      <c r="D15" s="17">
        <v>0.25</v>
      </c>
      <c r="E15" s="17">
        <v>0.25</v>
      </c>
      <c r="F15" s="3"/>
    </row>
    <row r="16" spans="1:6" ht="12.75">
      <c r="A16" s="3" t="s">
        <v>63</v>
      </c>
      <c r="B16" s="3" t="s">
        <v>64</v>
      </c>
      <c r="C16" s="3"/>
      <c r="D16" s="17">
        <v>1</v>
      </c>
      <c r="E16" s="17">
        <v>2</v>
      </c>
      <c r="F16" s="3"/>
    </row>
    <row r="17" spans="1:6" ht="12.75">
      <c r="A17" s="3" t="s">
        <v>65</v>
      </c>
      <c r="B17" s="3" t="s">
        <v>61</v>
      </c>
      <c r="C17" s="3" t="s">
        <v>131</v>
      </c>
      <c r="D17" s="17">
        <v>0.33</v>
      </c>
      <c r="E17" s="17">
        <v>0.67</v>
      </c>
      <c r="F17" s="3"/>
    </row>
    <row r="18" spans="1:6" ht="12.75">
      <c r="A18" s="3" t="s">
        <v>126</v>
      </c>
      <c r="B18" s="3"/>
      <c r="C18" s="3"/>
      <c r="D18" s="17"/>
      <c r="E18" s="17"/>
      <c r="F18" s="3"/>
    </row>
    <row r="19" spans="1:6" ht="12.75">
      <c r="A19" s="3" t="s">
        <v>66</v>
      </c>
      <c r="B19" s="3" t="s">
        <v>129</v>
      </c>
      <c r="C19" s="3" t="s">
        <v>130</v>
      </c>
      <c r="D19" s="17">
        <v>0.1</v>
      </c>
      <c r="E19" s="17">
        <v>0.1</v>
      </c>
      <c r="F19" s="3"/>
    </row>
    <row r="20" spans="1:6" ht="12.75">
      <c r="A20" s="3" t="s">
        <v>67</v>
      </c>
      <c r="B20" s="3" t="s">
        <v>129</v>
      </c>
      <c r="C20" s="3" t="s">
        <v>132</v>
      </c>
      <c r="D20" s="17">
        <v>0.75</v>
      </c>
      <c r="E20" s="17">
        <v>0.75</v>
      </c>
      <c r="F20" s="3"/>
    </row>
    <row r="21" spans="1:6" ht="12.75">
      <c r="A21" s="3" t="s">
        <v>68</v>
      </c>
      <c r="B21" s="3" t="s">
        <v>129</v>
      </c>
      <c r="C21" s="3" t="s">
        <v>130</v>
      </c>
      <c r="D21" s="17">
        <v>1</v>
      </c>
      <c r="E21" s="17">
        <v>1</v>
      </c>
      <c r="F21" s="3"/>
    </row>
    <row r="22" spans="1:6" ht="12.75">
      <c r="A22" s="3" t="s">
        <v>127</v>
      </c>
      <c r="B22" s="3"/>
      <c r="C22" s="3"/>
      <c r="D22" s="17"/>
      <c r="E22" s="17"/>
      <c r="F22" s="3"/>
    </row>
    <row r="23" spans="1:6" ht="12.75">
      <c r="A23" s="3" t="s">
        <v>69</v>
      </c>
      <c r="B23" s="3" t="s">
        <v>129</v>
      </c>
      <c r="C23" s="3" t="s">
        <v>130</v>
      </c>
      <c r="D23" s="17">
        <v>0.1</v>
      </c>
      <c r="E23" s="17">
        <v>0.1</v>
      </c>
      <c r="F23" s="3"/>
    </row>
    <row r="24" spans="1:6" ht="12.75">
      <c r="A24" s="3" t="s">
        <v>6</v>
      </c>
      <c r="B24" s="3" t="s">
        <v>61</v>
      </c>
      <c r="C24" s="3" t="s">
        <v>70</v>
      </c>
      <c r="D24" s="17">
        <v>2</v>
      </c>
      <c r="E24" s="17">
        <v>6</v>
      </c>
      <c r="F24" s="3"/>
    </row>
    <row r="25" spans="1:6" ht="12.75">
      <c r="A25" s="3" t="s">
        <v>7</v>
      </c>
      <c r="B25" s="3" t="s">
        <v>71</v>
      </c>
      <c r="C25" s="3" t="s">
        <v>72</v>
      </c>
      <c r="D25" s="17">
        <v>3</v>
      </c>
      <c r="E25" s="17">
        <v>3</v>
      </c>
      <c r="F25" s="3"/>
    </row>
    <row r="26" spans="1:6" ht="12.75">
      <c r="A26" s="3" t="s">
        <v>128</v>
      </c>
      <c r="B26" s="3"/>
      <c r="C26" s="3"/>
      <c r="D26" s="17"/>
      <c r="E26" s="17"/>
      <c r="F26" s="3"/>
    </row>
    <row r="27" spans="1:6" ht="12.75">
      <c r="A27" s="3" t="s">
        <v>75</v>
      </c>
      <c r="B27" s="3" t="s">
        <v>73</v>
      </c>
      <c r="C27" s="3" t="s">
        <v>74</v>
      </c>
      <c r="D27" s="17">
        <v>2</v>
      </c>
      <c r="E27" s="17">
        <v>4</v>
      </c>
      <c r="F27" s="3"/>
    </row>
    <row r="28" spans="1:6" ht="12.75">
      <c r="A28" s="18" t="s">
        <v>8</v>
      </c>
      <c r="B28" s="3" t="s">
        <v>61</v>
      </c>
      <c r="C28" s="3" t="s">
        <v>76</v>
      </c>
      <c r="D28" s="17">
        <v>0.2</v>
      </c>
      <c r="E28" s="17">
        <v>0.2</v>
      </c>
      <c r="F28" s="3"/>
    </row>
    <row r="29" spans="1:6" ht="12.75">
      <c r="A29" s="19" t="s">
        <v>106</v>
      </c>
      <c r="B29" s="20"/>
      <c r="C29" s="20"/>
      <c r="D29" s="21">
        <f>SUM(D14:D28)</f>
        <v>11.399999999999999</v>
      </c>
      <c r="E29" s="21">
        <f>SUM(E14:E28)</f>
        <v>18.74</v>
      </c>
      <c r="F29" s="3"/>
    </row>
    <row r="30" spans="1:6" ht="12.75">
      <c r="A30" s="22"/>
      <c r="B30" s="18"/>
      <c r="C30" s="18"/>
      <c r="D30" s="23"/>
      <c r="E30" s="23"/>
      <c r="F30" s="3"/>
    </row>
    <row r="31" spans="1:6" ht="12" customHeight="1">
      <c r="A31" s="22" t="s">
        <v>77</v>
      </c>
      <c r="B31" s="3"/>
      <c r="C31" s="3"/>
      <c r="D31" s="17"/>
      <c r="E31" s="17"/>
      <c r="F31" s="3"/>
    </row>
    <row r="32" spans="1:6" ht="12" customHeight="1">
      <c r="A32" s="24" t="s">
        <v>78</v>
      </c>
      <c r="B32" s="25" t="s">
        <v>30</v>
      </c>
      <c r="C32" s="25" t="s">
        <v>79</v>
      </c>
      <c r="D32" s="26" t="s">
        <v>33</v>
      </c>
      <c r="E32" s="27" t="s">
        <v>33</v>
      </c>
      <c r="F32" s="3"/>
    </row>
    <row r="33" spans="1:6" ht="12" customHeight="1">
      <c r="A33" s="28"/>
      <c r="B33" s="29" t="s">
        <v>32</v>
      </c>
      <c r="C33" s="29" t="s">
        <v>37</v>
      </c>
      <c r="D33" s="30" t="s">
        <v>35</v>
      </c>
      <c r="E33" s="31" t="s">
        <v>34</v>
      </c>
      <c r="F33" s="3"/>
    </row>
    <row r="34" spans="1:6" ht="12.75">
      <c r="A34" s="3" t="s">
        <v>10</v>
      </c>
      <c r="B34" s="32">
        <v>0.25</v>
      </c>
      <c r="C34" s="15" t="s">
        <v>36</v>
      </c>
      <c r="D34" s="3">
        <v>16</v>
      </c>
      <c r="E34" s="3">
        <v>4</v>
      </c>
      <c r="F34" s="3"/>
    </row>
    <row r="35" spans="1:6" ht="12.75">
      <c r="A35" s="3" t="s">
        <v>4</v>
      </c>
      <c r="B35" s="33">
        <f>E14</f>
        <v>0.67</v>
      </c>
      <c r="C35" s="34" t="s">
        <v>36</v>
      </c>
      <c r="D35" s="3">
        <v>16</v>
      </c>
      <c r="E35" s="3">
        <f>B35*D35</f>
        <v>10.72</v>
      </c>
      <c r="F35" s="3"/>
    </row>
    <row r="36" spans="1:6" ht="12.75">
      <c r="A36" s="3" t="s">
        <v>11</v>
      </c>
      <c r="B36" s="33">
        <f>E15+E28</f>
        <v>0.45</v>
      </c>
      <c r="C36" s="34" t="s">
        <v>36</v>
      </c>
      <c r="D36" s="3">
        <v>16</v>
      </c>
      <c r="E36" s="3">
        <f>B36*D36</f>
        <v>7.2</v>
      </c>
      <c r="F36" s="3"/>
    </row>
    <row r="37" spans="1:6" ht="12.75">
      <c r="A37" s="3" t="s">
        <v>80</v>
      </c>
      <c r="B37" s="33">
        <f>E16</f>
        <v>2</v>
      </c>
      <c r="C37" s="34" t="s">
        <v>36</v>
      </c>
      <c r="D37" s="3">
        <v>16</v>
      </c>
      <c r="E37" s="3">
        <f aca="true" t="shared" si="0" ref="E37:E44">B37*D37</f>
        <v>32</v>
      </c>
      <c r="F37" s="3"/>
    </row>
    <row r="38" spans="1:6" ht="12.75">
      <c r="A38" s="3" t="s">
        <v>81</v>
      </c>
      <c r="B38" s="33">
        <f>E17</f>
        <v>0.67</v>
      </c>
      <c r="C38" s="34" t="s">
        <v>36</v>
      </c>
      <c r="D38" s="3">
        <v>16</v>
      </c>
      <c r="E38" s="3">
        <f t="shared" si="0"/>
        <v>10.72</v>
      </c>
      <c r="F38" s="3"/>
    </row>
    <row r="39" spans="1:6" ht="12.75">
      <c r="A39" s="3" t="s">
        <v>13</v>
      </c>
      <c r="B39" s="33">
        <f>E19</f>
        <v>0.1</v>
      </c>
      <c r="C39" s="34" t="s">
        <v>36</v>
      </c>
      <c r="D39" s="3">
        <v>16</v>
      </c>
      <c r="E39" s="3">
        <f t="shared" si="0"/>
        <v>1.6</v>
      </c>
      <c r="F39" s="3"/>
    </row>
    <row r="40" spans="1:6" ht="12.75">
      <c r="A40" s="3" t="s">
        <v>12</v>
      </c>
      <c r="B40" s="33">
        <f>E20</f>
        <v>0.75</v>
      </c>
      <c r="C40" s="34" t="s">
        <v>36</v>
      </c>
      <c r="D40" s="3">
        <v>16</v>
      </c>
      <c r="E40" s="3">
        <f t="shared" si="0"/>
        <v>12</v>
      </c>
      <c r="F40" s="3"/>
    </row>
    <row r="41" spans="1:6" ht="12.75">
      <c r="A41" s="3" t="s">
        <v>82</v>
      </c>
      <c r="B41" s="33">
        <f>E21</f>
        <v>1</v>
      </c>
      <c r="C41" s="34" t="s">
        <v>36</v>
      </c>
      <c r="D41" s="35">
        <v>16</v>
      </c>
      <c r="E41" s="3">
        <f t="shared" si="0"/>
        <v>16</v>
      </c>
      <c r="F41" s="3"/>
    </row>
    <row r="42" spans="1:6" ht="12.75">
      <c r="A42" s="3" t="s">
        <v>6</v>
      </c>
      <c r="B42" s="33">
        <f>E24</f>
        <v>6</v>
      </c>
      <c r="C42" s="34" t="s">
        <v>36</v>
      </c>
      <c r="D42" s="3">
        <v>16</v>
      </c>
      <c r="E42" s="3">
        <f t="shared" si="0"/>
        <v>96</v>
      </c>
      <c r="F42" s="3"/>
    </row>
    <row r="43" spans="1:6" ht="12.75">
      <c r="A43" s="3" t="s">
        <v>14</v>
      </c>
      <c r="B43" s="33">
        <f>E25</f>
        <v>3</v>
      </c>
      <c r="C43" s="34" t="s">
        <v>36</v>
      </c>
      <c r="D43" s="3">
        <v>16</v>
      </c>
      <c r="E43" s="3">
        <f t="shared" si="0"/>
        <v>48</v>
      </c>
      <c r="F43" s="3"/>
    </row>
    <row r="44" spans="1:6" ht="12.75">
      <c r="A44" s="3" t="s">
        <v>83</v>
      </c>
      <c r="B44" s="33">
        <v>6</v>
      </c>
      <c r="C44" s="34" t="s">
        <v>37</v>
      </c>
      <c r="D44" s="3">
        <v>9</v>
      </c>
      <c r="E44" s="3">
        <f t="shared" si="0"/>
        <v>54</v>
      </c>
      <c r="F44" s="3"/>
    </row>
    <row r="45" spans="1:6" ht="12.75">
      <c r="A45" s="3" t="s">
        <v>112</v>
      </c>
      <c r="B45" s="33">
        <v>2</v>
      </c>
      <c r="C45" s="34" t="s">
        <v>36</v>
      </c>
      <c r="D45" s="3">
        <v>16</v>
      </c>
      <c r="E45" s="3">
        <f>B45*D45</f>
        <v>32</v>
      </c>
      <c r="F45" s="3"/>
    </row>
    <row r="46" spans="1:6" ht="12.75">
      <c r="A46" s="36" t="s">
        <v>38</v>
      </c>
      <c r="B46" s="37"/>
      <c r="C46" s="19"/>
      <c r="D46" s="20"/>
      <c r="E46" s="78">
        <f>SUM(E34:E44)</f>
        <v>292.24</v>
      </c>
      <c r="F46" s="3"/>
    </row>
    <row r="47" spans="1:6" ht="12.75">
      <c r="A47" s="3"/>
      <c r="B47" s="38"/>
      <c r="C47" s="18"/>
      <c r="D47" s="39"/>
      <c r="E47" s="40"/>
      <c r="F47" s="3"/>
    </row>
    <row r="48" spans="1:6" ht="12.75">
      <c r="A48" s="2" t="s">
        <v>46</v>
      </c>
      <c r="B48" s="18"/>
      <c r="C48" s="3"/>
      <c r="D48" s="41" t="s">
        <v>59</v>
      </c>
      <c r="E48" s="42" t="s">
        <v>59</v>
      </c>
      <c r="F48" s="3"/>
    </row>
    <row r="49" spans="1:6" ht="12.75">
      <c r="A49" s="2"/>
      <c r="B49" s="18"/>
      <c r="C49" s="3"/>
      <c r="D49" s="41"/>
      <c r="E49" s="42"/>
      <c r="F49" s="3"/>
    </row>
    <row r="50" spans="1:6" ht="12.75">
      <c r="A50" s="5" t="s">
        <v>15</v>
      </c>
      <c r="B50" s="43" t="s">
        <v>16</v>
      </c>
      <c r="C50" s="43" t="s">
        <v>17</v>
      </c>
      <c r="D50" s="43" t="s">
        <v>18</v>
      </c>
      <c r="E50" s="9" t="s">
        <v>39</v>
      </c>
      <c r="F50" s="3"/>
    </row>
    <row r="51" spans="1:6" ht="12.75">
      <c r="A51" s="44"/>
      <c r="B51" s="11"/>
      <c r="C51" s="11"/>
      <c r="D51" s="11"/>
      <c r="E51" s="13" t="s">
        <v>40</v>
      </c>
      <c r="F51" s="3"/>
    </row>
    <row r="52" spans="1:6" ht="12.75">
      <c r="A52" s="3" t="s">
        <v>19</v>
      </c>
      <c r="B52" s="34"/>
      <c r="C52" s="45">
        <v>1</v>
      </c>
      <c r="D52" s="3">
        <v>12</v>
      </c>
      <c r="E52" s="3">
        <f>C52*D52</f>
        <v>12</v>
      </c>
      <c r="F52" s="3"/>
    </row>
    <row r="53" spans="1:6" ht="12.75">
      <c r="A53" s="3" t="s">
        <v>20</v>
      </c>
      <c r="B53" s="34" t="s">
        <v>41</v>
      </c>
      <c r="C53" s="45">
        <v>0.5</v>
      </c>
      <c r="D53" s="3">
        <v>36</v>
      </c>
      <c r="E53" s="3">
        <f>C53*D53</f>
        <v>18</v>
      </c>
      <c r="F53" s="3"/>
    </row>
    <row r="54" spans="1:6" ht="12.75">
      <c r="A54" s="3" t="s">
        <v>21</v>
      </c>
      <c r="B54" s="34"/>
      <c r="C54" s="45"/>
      <c r="D54" s="3">
        <v>15</v>
      </c>
      <c r="E54" s="3">
        <f>D54</f>
        <v>15</v>
      </c>
      <c r="F54" s="3"/>
    </row>
    <row r="55" spans="1:6" ht="12.75">
      <c r="A55" s="3" t="s">
        <v>84</v>
      </c>
      <c r="B55" s="34" t="s">
        <v>85</v>
      </c>
      <c r="C55" s="45">
        <v>24</v>
      </c>
      <c r="D55" s="3">
        <v>12</v>
      </c>
      <c r="E55" s="3">
        <f>C55*D55</f>
        <v>288</v>
      </c>
      <c r="F55" s="3"/>
    </row>
    <row r="56" spans="1:6" ht="12.75">
      <c r="A56" s="3" t="s">
        <v>22</v>
      </c>
      <c r="B56" s="3"/>
      <c r="C56" s="45" t="s">
        <v>59</v>
      </c>
      <c r="D56" s="3" t="s">
        <v>86</v>
      </c>
      <c r="E56" s="3">
        <v>252</v>
      </c>
      <c r="F56" s="3"/>
    </row>
    <row r="57" spans="1:6" ht="12.75">
      <c r="A57" s="3" t="s">
        <v>88</v>
      </c>
      <c r="B57" s="3"/>
      <c r="C57" s="45"/>
      <c r="D57" s="3"/>
      <c r="E57" s="3"/>
      <c r="F57" s="3"/>
    </row>
    <row r="58" spans="1:6" ht="12.75">
      <c r="A58" s="3" t="s">
        <v>87</v>
      </c>
      <c r="B58" s="34" t="s">
        <v>42</v>
      </c>
      <c r="C58" s="45">
        <v>0.15</v>
      </c>
      <c r="D58" s="3">
        <v>550</v>
      </c>
      <c r="E58" s="3">
        <f aca="true" t="shared" si="1" ref="E58:E67">C58*D58</f>
        <v>82.5</v>
      </c>
      <c r="F58" s="3"/>
    </row>
    <row r="59" spans="1:6" ht="12.75">
      <c r="A59" s="3" t="s">
        <v>133</v>
      </c>
      <c r="B59" s="34" t="s">
        <v>42</v>
      </c>
      <c r="C59" s="45">
        <v>1.5</v>
      </c>
      <c r="D59" s="3">
        <v>24.5</v>
      </c>
      <c r="E59" s="3">
        <f t="shared" si="1"/>
        <v>36.75</v>
      </c>
      <c r="F59" s="3"/>
    </row>
    <row r="60" spans="1:6" ht="12.75">
      <c r="A60" s="3" t="s">
        <v>89</v>
      </c>
      <c r="B60" s="34" t="s">
        <v>42</v>
      </c>
      <c r="C60" s="45">
        <v>0.75</v>
      </c>
      <c r="D60" s="3">
        <v>20</v>
      </c>
      <c r="E60" s="3">
        <f t="shared" si="1"/>
        <v>15</v>
      </c>
      <c r="F60" s="3"/>
    </row>
    <row r="61" spans="1:6" ht="12.75">
      <c r="A61" s="3" t="s">
        <v>90</v>
      </c>
      <c r="B61" s="34" t="s">
        <v>42</v>
      </c>
      <c r="C61" s="45">
        <v>0.3</v>
      </c>
      <c r="D61" s="3">
        <v>102</v>
      </c>
      <c r="E61" s="3">
        <f t="shared" si="1"/>
        <v>30.599999999999998</v>
      </c>
      <c r="F61" s="3"/>
    </row>
    <row r="62" spans="1:6" ht="12.75">
      <c r="A62" s="3" t="s">
        <v>96</v>
      </c>
      <c r="B62" s="34" t="s">
        <v>43</v>
      </c>
      <c r="C62" s="45">
        <v>1</v>
      </c>
      <c r="D62" s="3">
        <v>18.25</v>
      </c>
      <c r="E62" s="3">
        <f t="shared" si="1"/>
        <v>18.25</v>
      </c>
      <c r="F62" s="3"/>
    </row>
    <row r="63" spans="1:6" ht="12.75">
      <c r="A63" s="3" t="s">
        <v>95</v>
      </c>
      <c r="B63" s="34" t="s">
        <v>42</v>
      </c>
      <c r="C63" s="45">
        <v>0.33</v>
      </c>
      <c r="D63" s="3">
        <v>30</v>
      </c>
      <c r="E63" s="3">
        <f t="shared" si="1"/>
        <v>9.9</v>
      </c>
      <c r="F63" s="3"/>
    </row>
    <row r="64" spans="1:6" ht="12.75">
      <c r="A64" s="3" t="s">
        <v>94</v>
      </c>
      <c r="B64" s="34" t="s">
        <v>43</v>
      </c>
      <c r="C64" s="45">
        <v>4</v>
      </c>
      <c r="D64" s="3">
        <v>15.6</v>
      </c>
      <c r="E64" s="3">
        <f t="shared" si="1"/>
        <v>62.4</v>
      </c>
      <c r="F64" s="3"/>
    </row>
    <row r="65" spans="1:6" ht="12.75">
      <c r="A65" s="3" t="s">
        <v>93</v>
      </c>
      <c r="B65" s="34" t="s">
        <v>43</v>
      </c>
      <c r="C65" s="45">
        <v>4</v>
      </c>
      <c r="D65" s="3">
        <v>2.65</v>
      </c>
      <c r="E65" s="3">
        <f t="shared" si="1"/>
        <v>10.6</v>
      </c>
      <c r="F65" s="3"/>
    </row>
    <row r="66" spans="1:6" ht="12.75">
      <c r="A66" s="3" t="s">
        <v>92</v>
      </c>
      <c r="B66" s="34" t="s">
        <v>42</v>
      </c>
      <c r="C66" s="45">
        <v>1</v>
      </c>
      <c r="D66" s="3">
        <v>54.5</v>
      </c>
      <c r="E66" s="3">
        <f t="shared" si="1"/>
        <v>54.5</v>
      </c>
      <c r="F66" s="3"/>
    </row>
    <row r="67" spans="1:6" ht="12.75">
      <c r="A67" s="3" t="s">
        <v>91</v>
      </c>
      <c r="B67" s="34" t="s">
        <v>42</v>
      </c>
      <c r="C67" s="45">
        <v>0.15</v>
      </c>
      <c r="D67" s="3">
        <v>78</v>
      </c>
      <c r="E67" s="3">
        <f t="shared" si="1"/>
        <v>11.7</v>
      </c>
      <c r="F67" s="3"/>
    </row>
    <row r="68" spans="1:6" ht="12.75">
      <c r="A68" s="3" t="s">
        <v>97</v>
      </c>
      <c r="B68" s="34"/>
      <c r="C68" s="45"/>
      <c r="D68" s="3"/>
      <c r="E68" s="3"/>
      <c r="F68" s="3"/>
    </row>
    <row r="69" spans="1:6" ht="12.75">
      <c r="A69" s="3" t="s">
        <v>98</v>
      </c>
      <c r="B69" s="3"/>
      <c r="C69" s="45"/>
      <c r="D69" s="3"/>
      <c r="E69" s="3">
        <v>55</v>
      </c>
      <c r="F69" s="3"/>
    </row>
    <row r="70" spans="1:6" ht="12.75">
      <c r="A70" s="3" t="s">
        <v>110</v>
      </c>
      <c r="B70" s="3" t="s">
        <v>111</v>
      </c>
      <c r="C70" s="45">
        <v>600</v>
      </c>
      <c r="D70" s="3">
        <v>0.25</v>
      </c>
      <c r="E70" s="3">
        <f>C70*D70</f>
        <v>150</v>
      </c>
      <c r="F70" s="3"/>
    </row>
    <row r="71" spans="1:6" ht="12.75">
      <c r="A71" s="3" t="s">
        <v>99</v>
      </c>
      <c r="B71" s="3"/>
      <c r="C71" s="45"/>
      <c r="D71" s="29"/>
      <c r="E71" s="29">
        <v>100</v>
      </c>
      <c r="F71" s="3"/>
    </row>
    <row r="72" spans="1:6" ht="12.75">
      <c r="A72" s="19" t="s">
        <v>23</v>
      </c>
      <c r="B72" s="19"/>
      <c r="C72" s="19"/>
      <c r="D72" s="29"/>
      <c r="E72" s="55">
        <f>SUM(E52:E71)</f>
        <v>1222.2</v>
      </c>
      <c r="F72" s="3"/>
    </row>
    <row r="73" spans="1:6" ht="12.75">
      <c r="A73" s="3"/>
      <c r="B73" s="3"/>
      <c r="C73" s="3"/>
      <c r="D73" s="3"/>
      <c r="E73" s="3"/>
      <c r="F73" s="3"/>
    </row>
    <row r="74" spans="1:6" ht="12.75">
      <c r="A74" s="2" t="s">
        <v>44</v>
      </c>
      <c r="B74" s="3"/>
      <c r="C74" s="3"/>
      <c r="D74" s="3"/>
      <c r="E74" s="3"/>
      <c r="F74" s="3"/>
    </row>
    <row r="75" spans="1:6" ht="12.75">
      <c r="A75" s="2"/>
      <c r="B75" s="3"/>
      <c r="C75" s="3"/>
      <c r="D75" s="3"/>
      <c r="E75" s="3"/>
      <c r="F75" s="3"/>
    </row>
    <row r="76" spans="1:6" ht="12.75">
      <c r="A76" s="5" t="s">
        <v>24</v>
      </c>
      <c r="B76" s="43" t="s">
        <v>47</v>
      </c>
      <c r="C76" s="7" t="s">
        <v>58</v>
      </c>
      <c r="D76" s="7"/>
      <c r="E76" s="7" t="s">
        <v>26</v>
      </c>
      <c r="F76" s="46"/>
    </row>
    <row r="77" spans="1:6" ht="12.75">
      <c r="A77" s="28"/>
      <c r="B77" s="11" t="s">
        <v>25</v>
      </c>
      <c r="C77" s="47" t="s">
        <v>56</v>
      </c>
      <c r="D77" s="48" t="s">
        <v>57</v>
      </c>
      <c r="E77" s="48" t="s">
        <v>56</v>
      </c>
      <c r="F77" s="49" t="s">
        <v>57</v>
      </c>
    </row>
    <row r="78" spans="1:6" ht="12.75">
      <c r="A78" s="3" t="s">
        <v>100</v>
      </c>
      <c r="B78" s="50">
        <f>D14+D15+D17+D24+D28</f>
        <v>3.45</v>
      </c>
      <c r="C78" s="3">
        <v>5</v>
      </c>
      <c r="D78" s="3">
        <f>B78*C78</f>
        <v>17.25</v>
      </c>
      <c r="E78" s="3">
        <v>18</v>
      </c>
      <c r="F78" s="3">
        <f>E78*B78</f>
        <v>62.1</v>
      </c>
    </row>
    <row r="79" spans="1:6" ht="12.75">
      <c r="A79" s="3" t="s">
        <v>134</v>
      </c>
      <c r="B79" s="50">
        <f>D19+D20+D21+D23</f>
        <v>1.9500000000000002</v>
      </c>
      <c r="C79" s="3">
        <v>4.5</v>
      </c>
      <c r="D79" s="3">
        <f>B79*C79</f>
        <v>8.775</v>
      </c>
      <c r="E79" s="3">
        <v>12</v>
      </c>
      <c r="F79" s="3">
        <f aca="true" t="shared" si="2" ref="F79:F88">B79*E79</f>
        <v>23.400000000000002</v>
      </c>
    </row>
    <row r="80" spans="1:6" ht="12.75">
      <c r="A80" s="3" t="s">
        <v>101</v>
      </c>
      <c r="B80" s="50">
        <v>0.67</v>
      </c>
      <c r="C80" s="3">
        <v>2</v>
      </c>
      <c r="D80" s="3">
        <f aca="true" t="shared" si="3" ref="D80:D88">B80*C80</f>
        <v>1.34</v>
      </c>
      <c r="E80" s="3">
        <v>15</v>
      </c>
      <c r="F80" s="3">
        <f t="shared" si="2"/>
        <v>10.05</v>
      </c>
    </row>
    <row r="81" spans="1:6" ht="12.75">
      <c r="A81" s="3" t="s">
        <v>137</v>
      </c>
      <c r="B81" s="50">
        <v>1.33</v>
      </c>
      <c r="C81" s="3">
        <v>1.15</v>
      </c>
      <c r="D81" s="3">
        <f t="shared" si="3"/>
        <v>1.5294999999999999</v>
      </c>
      <c r="E81" s="3">
        <v>15</v>
      </c>
      <c r="F81" s="3">
        <f t="shared" si="2"/>
        <v>19.950000000000003</v>
      </c>
    </row>
    <row r="82" spans="1:6" ht="12.75">
      <c r="A82" s="3" t="s">
        <v>102</v>
      </c>
      <c r="B82" s="50">
        <v>1</v>
      </c>
      <c r="C82" s="3">
        <v>5</v>
      </c>
      <c r="D82" s="3">
        <f>B82*C82</f>
        <v>5</v>
      </c>
      <c r="E82" s="3">
        <v>15</v>
      </c>
      <c r="F82" s="3">
        <f t="shared" si="2"/>
        <v>15</v>
      </c>
    </row>
    <row r="83" spans="1:6" ht="12.75">
      <c r="A83" s="3" t="s">
        <v>135</v>
      </c>
      <c r="B83" s="50">
        <v>1.5</v>
      </c>
      <c r="C83" s="3">
        <v>1.5</v>
      </c>
      <c r="D83" s="3">
        <f>B83*C83</f>
        <v>2.25</v>
      </c>
      <c r="E83" s="3">
        <v>25</v>
      </c>
      <c r="F83" s="3">
        <f t="shared" si="2"/>
        <v>37.5</v>
      </c>
    </row>
    <row r="84" spans="1:6" ht="12.75">
      <c r="A84" s="3" t="s">
        <v>136</v>
      </c>
      <c r="B84" s="50">
        <v>4.66</v>
      </c>
      <c r="C84" s="3">
        <v>1.75</v>
      </c>
      <c r="D84" s="3">
        <f t="shared" si="3"/>
        <v>8.155000000000001</v>
      </c>
      <c r="E84" s="3">
        <v>5.5</v>
      </c>
      <c r="F84" s="3">
        <f t="shared" si="2"/>
        <v>25.630000000000003</v>
      </c>
    </row>
    <row r="85" spans="1:6" ht="12.75">
      <c r="A85" s="3" t="s">
        <v>27</v>
      </c>
      <c r="B85" s="50">
        <v>2</v>
      </c>
      <c r="C85" s="3">
        <v>1</v>
      </c>
      <c r="D85" s="3">
        <f t="shared" si="3"/>
        <v>2</v>
      </c>
      <c r="E85" s="3">
        <v>1.25</v>
      </c>
      <c r="F85" s="3">
        <f t="shared" si="2"/>
        <v>2.5</v>
      </c>
    </row>
    <row r="86" spans="1:6" ht="12.75">
      <c r="A86" s="3" t="s">
        <v>103</v>
      </c>
      <c r="B86" s="50">
        <v>2</v>
      </c>
      <c r="C86" s="3">
        <v>20</v>
      </c>
      <c r="D86" s="3">
        <f>B86*C86</f>
        <v>40</v>
      </c>
      <c r="E86" s="3">
        <v>37.5</v>
      </c>
      <c r="F86" s="3">
        <f t="shared" si="2"/>
        <v>75</v>
      </c>
    </row>
    <row r="87" spans="1:6" ht="12.75">
      <c r="A87" s="3" t="s">
        <v>104</v>
      </c>
      <c r="B87" s="50">
        <v>3</v>
      </c>
      <c r="C87" s="3">
        <v>2.5</v>
      </c>
      <c r="D87" s="3">
        <f t="shared" si="3"/>
        <v>7.5</v>
      </c>
      <c r="E87" s="3">
        <v>4</v>
      </c>
      <c r="F87" s="3">
        <f t="shared" si="2"/>
        <v>12</v>
      </c>
    </row>
    <row r="88" spans="1:6" ht="12.75">
      <c r="A88" s="3" t="s">
        <v>113</v>
      </c>
      <c r="B88" s="50">
        <v>2</v>
      </c>
      <c r="C88" s="3">
        <v>1</v>
      </c>
      <c r="D88" s="3">
        <f t="shared" si="3"/>
        <v>2</v>
      </c>
      <c r="E88" s="3">
        <v>4</v>
      </c>
      <c r="F88" s="3">
        <f t="shared" si="2"/>
        <v>8</v>
      </c>
    </row>
    <row r="89" spans="1:6" ht="12.75">
      <c r="A89" s="51" t="s">
        <v>23</v>
      </c>
      <c r="B89" s="52"/>
      <c r="C89" s="52"/>
      <c r="D89" s="52">
        <f>SUM(D78:D88)</f>
        <v>95.7995</v>
      </c>
      <c r="E89" s="52"/>
      <c r="F89" s="53">
        <f>SUM(F78:F88)</f>
        <v>291.13</v>
      </c>
    </row>
    <row r="90" spans="1:6" ht="12.75">
      <c r="A90" s="54" t="s">
        <v>105</v>
      </c>
      <c r="B90" s="55"/>
      <c r="C90" s="55"/>
      <c r="D90" s="55"/>
      <c r="E90" s="56" t="s">
        <v>59</v>
      </c>
      <c r="F90" s="76">
        <f>D89+F89</f>
        <v>386.92949999999996</v>
      </c>
    </row>
    <row r="91" spans="1:6" ht="12.75">
      <c r="A91" s="3"/>
      <c r="B91" s="3"/>
      <c r="C91" s="3"/>
      <c r="D91" s="3"/>
      <c r="E91" s="3"/>
      <c r="F91" s="3"/>
    </row>
    <row r="92" spans="1:6" ht="12.75">
      <c r="A92" s="2" t="s">
        <v>48</v>
      </c>
      <c r="B92" s="3"/>
      <c r="C92" s="3"/>
      <c r="D92" s="3"/>
      <c r="E92" s="3"/>
      <c r="F92" s="3"/>
    </row>
    <row r="93" spans="1:6" ht="12.75">
      <c r="A93" s="57" t="s">
        <v>59</v>
      </c>
      <c r="B93" s="48" t="s">
        <v>138</v>
      </c>
      <c r="C93" s="49" t="s">
        <v>25</v>
      </c>
      <c r="D93" s="3"/>
      <c r="E93" s="3"/>
      <c r="F93" s="3"/>
    </row>
    <row r="94" spans="1:6" ht="12.75">
      <c r="A94" s="3" t="s">
        <v>107</v>
      </c>
      <c r="B94" s="58">
        <v>21.7</v>
      </c>
      <c r="C94" s="40">
        <f>16*21.7</f>
        <v>347.2</v>
      </c>
      <c r="D94" s="3"/>
      <c r="E94" s="3"/>
      <c r="F94" s="3"/>
    </row>
    <row r="95" spans="1:6" ht="12.75">
      <c r="A95" s="3" t="s">
        <v>108</v>
      </c>
      <c r="B95" s="59">
        <v>4</v>
      </c>
      <c r="C95" s="60">
        <f>9*B95</f>
        <v>36</v>
      </c>
      <c r="D95" s="3"/>
      <c r="E95" s="3"/>
      <c r="F95" s="3"/>
    </row>
    <row r="96" spans="1:6" ht="12.75">
      <c r="A96" s="61" t="s">
        <v>50</v>
      </c>
      <c r="B96" s="3"/>
      <c r="C96" s="60">
        <f>E72</f>
        <v>1222.2</v>
      </c>
      <c r="D96" s="3"/>
      <c r="E96" s="3"/>
      <c r="F96" s="3"/>
    </row>
    <row r="97" spans="1:6" ht="12.75">
      <c r="A97" s="3" t="s">
        <v>28</v>
      </c>
      <c r="B97" s="3"/>
      <c r="C97" s="60">
        <f>D89</f>
        <v>95.7995</v>
      </c>
      <c r="D97" s="3"/>
      <c r="E97" s="3"/>
      <c r="F97" s="3"/>
    </row>
    <row r="98" spans="1:6" ht="12.75">
      <c r="A98" s="29" t="s">
        <v>51</v>
      </c>
      <c r="B98" s="29"/>
      <c r="C98" s="62">
        <f>F89</f>
        <v>291.13</v>
      </c>
      <c r="D98" s="3"/>
      <c r="E98" s="3"/>
      <c r="F98" s="3"/>
    </row>
    <row r="99" spans="1:6" ht="12.75">
      <c r="A99" s="20" t="s">
        <v>29</v>
      </c>
      <c r="B99" s="20"/>
      <c r="C99" s="77">
        <f>SUM(C94:C98)</f>
        <v>1992.3295000000003</v>
      </c>
      <c r="D99" s="3"/>
      <c r="E99" s="3"/>
      <c r="F99" s="3"/>
    </row>
    <row r="100" spans="1:6" ht="12.75">
      <c r="A100" s="3" t="s">
        <v>114</v>
      </c>
      <c r="B100" s="3"/>
      <c r="C100" s="3"/>
      <c r="D100" s="3"/>
      <c r="E100" s="3"/>
      <c r="F100" s="3"/>
    </row>
    <row r="101" spans="1:6" ht="12.75">
      <c r="A101" s="3"/>
      <c r="B101" s="3"/>
      <c r="C101" s="3"/>
      <c r="D101" s="3"/>
      <c r="E101" s="3"/>
      <c r="F101" s="3"/>
    </row>
    <row r="102" spans="1:6" ht="12.75">
      <c r="A102" s="55" t="s">
        <v>49</v>
      </c>
      <c r="B102" s="4"/>
      <c r="C102" s="4"/>
      <c r="D102" s="4"/>
      <c r="E102" s="4"/>
      <c r="F102" s="3"/>
    </row>
    <row r="103" spans="1:6" ht="12.75">
      <c r="A103" s="16" t="s">
        <v>52</v>
      </c>
      <c r="B103" s="64" t="s">
        <v>59</v>
      </c>
      <c r="C103" s="64" t="s">
        <v>141</v>
      </c>
      <c r="D103" s="64"/>
      <c r="E103" s="64"/>
      <c r="F103" s="18"/>
    </row>
    <row r="104" spans="1:6" ht="12.75">
      <c r="A104" s="12" t="s">
        <v>139</v>
      </c>
      <c r="B104" s="63">
        <v>3</v>
      </c>
      <c r="C104" s="63">
        <v>4</v>
      </c>
      <c r="D104" s="63">
        <v>5</v>
      </c>
      <c r="E104" s="63">
        <v>6</v>
      </c>
      <c r="F104" s="3"/>
    </row>
    <row r="105" spans="1:7" ht="12.75">
      <c r="A105" s="74">
        <v>400</v>
      </c>
      <c r="B105" s="75">
        <f>A105*B104</f>
        <v>1200</v>
      </c>
      <c r="C105" s="75">
        <f>C104*A105</f>
        <v>1600</v>
      </c>
      <c r="D105" s="75">
        <f>D104*A105</f>
        <v>2000</v>
      </c>
      <c r="E105" s="75">
        <f>E104*A105</f>
        <v>2400</v>
      </c>
      <c r="F105" s="3"/>
      <c r="G105" s="1"/>
    </row>
    <row r="106" spans="1:6" ht="12.75">
      <c r="A106" s="66">
        <v>500</v>
      </c>
      <c r="B106" s="66">
        <f>A106*B104</f>
        <v>1500</v>
      </c>
      <c r="C106" s="66">
        <f>C104*A106</f>
        <v>2000</v>
      </c>
      <c r="D106" s="66">
        <f>D104*A106</f>
        <v>2500</v>
      </c>
      <c r="E106" s="66">
        <f>E104*A106</f>
        <v>3000</v>
      </c>
      <c r="F106" s="3"/>
    </row>
    <row r="107" spans="1:6" ht="12.75">
      <c r="A107" s="66">
        <v>600</v>
      </c>
      <c r="B107" s="66">
        <f>B104*A107</f>
        <v>1800</v>
      </c>
      <c r="C107" s="66">
        <f>C104*A107</f>
        <v>2400</v>
      </c>
      <c r="D107" s="66">
        <f>D104*A107</f>
        <v>3000</v>
      </c>
      <c r="E107" s="66">
        <f>E104*A107</f>
        <v>3600</v>
      </c>
      <c r="F107" s="3"/>
    </row>
    <row r="108" spans="1:6" ht="12.75">
      <c r="A108" s="67">
        <v>700</v>
      </c>
      <c r="B108" s="67">
        <f>A108*B104</f>
        <v>2100</v>
      </c>
      <c r="C108" s="67">
        <f>C104*A108</f>
        <v>2800</v>
      </c>
      <c r="D108" s="67">
        <f>D104*A108</f>
        <v>3500</v>
      </c>
      <c r="E108" s="67">
        <f>E104*A108</f>
        <v>4200</v>
      </c>
      <c r="F108" s="3"/>
    </row>
    <row r="109" spans="1:6" ht="12.75">
      <c r="A109" s="3"/>
      <c r="B109" s="3"/>
      <c r="C109" s="3"/>
      <c r="D109" s="3"/>
      <c r="E109" s="3"/>
      <c r="F109" s="3"/>
    </row>
    <row r="110" spans="1:6" ht="12.75">
      <c r="A110" s="3"/>
      <c r="B110" s="3"/>
      <c r="C110" s="3"/>
      <c r="D110" s="3"/>
      <c r="E110" s="3"/>
      <c r="F110" s="3"/>
    </row>
    <row r="111" spans="1:6" ht="12.75">
      <c r="A111" s="55" t="s">
        <v>53</v>
      </c>
      <c r="B111" s="3"/>
      <c r="C111" s="3"/>
      <c r="D111" s="3"/>
      <c r="E111" s="3"/>
      <c r="F111" s="3"/>
    </row>
    <row r="112" spans="1:6" ht="12.75">
      <c r="A112" s="16" t="s">
        <v>52</v>
      </c>
      <c r="B112" s="64" t="s">
        <v>59</v>
      </c>
      <c r="C112" s="64" t="s">
        <v>141</v>
      </c>
      <c r="D112" s="64"/>
      <c r="E112" s="65"/>
      <c r="F112" s="3"/>
    </row>
    <row r="113" spans="1:6" ht="12.75">
      <c r="A113" s="12" t="s">
        <v>140</v>
      </c>
      <c r="B113" s="63">
        <v>3</v>
      </c>
      <c r="C113" s="63">
        <v>4</v>
      </c>
      <c r="D113" s="63">
        <v>5</v>
      </c>
      <c r="E113" s="63">
        <v>6</v>
      </c>
      <c r="F113" s="3"/>
    </row>
    <row r="114" spans="1:6" ht="12.75">
      <c r="A114" s="68">
        <v>400</v>
      </c>
      <c r="B114" s="72">
        <f>(B105-C99)-1*A105</f>
        <v>-1192.3295000000003</v>
      </c>
      <c r="C114" s="72">
        <f>(C105-C99)-1*A105</f>
        <v>-792.3295000000003</v>
      </c>
      <c r="D114" s="72">
        <f>(D105-C99)-1*A105</f>
        <v>-392.3295000000003</v>
      </c>
      <c r="E114" s="72">
        <f>(E105-C99)-1*A105</f>
        <v>7.67049999999972</v>
      </c>
      <c r="F114" s="3"/>
    </row>
    <row r="115" spans="1:6" ht="12.75">
      <c r="A115" s="66">
        <v>500</v>
      </c>
      <c r="B115" s="72">
        <f>(B106-C99)-1*A106</f>
        <v>-992.3295000000003</v>
      </c>
      <c r="C115" s="72">
        <f>(C106-C99)-1*A106</f>
        <v>-492.3295000000003</v>
      </c>
      <c r="D115" s="72">
        <f>(D106-C99)-1*A106</f>
        <v>7.67049999999972</v>
      </c>
      <c r="E115" s="72">
        <f>(E106-C99)-1*A106</f>
        <v>507.6704999999997</v>
      </c>
      <c r="F115" s="3"/>
    </row>
    <row r="116" spans="1:6" ht="12.75">
      <c r="A116" s="66">
        <v>600</v>
      </c>
      <c r="B116" s="72">
        <f>(B107-C99)-1*A107</f>
        <v>-792.3295000000003</v>
      </c>
      <c r="C116" s="72">
        <f>(C107-C99)-1*A107</f>
        <v>-192.32950000000028</v>
      </c>
      <c r="D116" s="72">
        <f>(D107-C99)-1*A107</f>
        <v>407.6704999999997</v>
      </c>
      <c r="E116" s="72">
        <f>(E107-C99)-1*A107</f>
        <v>1007.6704999999997</v>
      </c>
      <c r="F116" s="3"/>
    </row>
    <row r="117" spans="1:6" ht="12.75">
      <c r="A117" s="67">
        <v>700</v>
      </c>
      <c r="B117" s="73">
        <f>(B108-C99)-1*A117</f>
        <v>-592.3295000000003</v>
      </c>
      <c r="C117" s="73">
        <f>(C108-C99)-1*A108</f>
        <v>107.67049999999972</v>
      </c>
      <c r="D117" s="73">
        <f>(D108-C99)-1*A108</f>
        <v>807.6704999999997</v>
      </c>
      <c r="E117" s="73">
        <f>(E108-C99)-1*A108</f>
        <v>1507.6704999999997</v>
      </c>
      <c r="F117" s="3"/>
    </row>
    <row r="118" spans="1:6" ht="12.75">
      <c r="A118" s="69"/>
      <c r="B118" s="70"/>
      <c r="C118" s="70"/>
      <c r="D118" s="70"/>
      <c r="E118" s="70"/>
      <c r="F118" s="3"/>
    </row>
    <row r="119" spans="1:6" ht="12.75">
      <c r="A119" s="69" t="s">
        <v>109</v>
      </c>
      <c r="B119" s="70"/>
      <c r="C119" s="70"/>
      <c r="D119" s="70"/>
      <c r="E119" s="70" t="s">
        <v>117</v>
      </c>
      <c r="F119" s="3" t="s">
        <v>59</v>
      </c>
    </row>
    <row r="120" spans="1:7" ht="12.75">
      <c r="A120" s="69" t="s">
        <v>118</v>
      </c>
      <c r="B120" s="70"/>
      <c r="C120" s="70"/>
      <c r="D120" s="70"/>
      <c r="E120" s="70" t="s">
        <v>119</v>
      </c>
      <c r="F120" s="3" t="s">
        <v>59</v>
      </c>
      <c r="G120" t="s">
        <v>59</v>
      </c>
    </row>
    <row r="121" spans="1:6" ht="12.75">
      <c r="A121" s="69" t="s">
        <v>120</v>
      </c>
      <c r="B121" s="70"/>
      <c r="C121" s="70"/>
      <c r="D121" s="70"/>
      <c r="E121" s="70"/>
      <c r="F121" s="3"/>
    </row>
    <row r="122" spans="1:6" ht="12.75">
      <c r="A122" s="3" t="s">
        <v>54</v>
      </c>
      <c r="B122" s="3"/>
      <c r="C122" s="66">
        <v>600</v>
      </c>
      <c r="D122" s="3"/>
      <c r="E122" s="3"/>
      <c r="F122" s="3"/>
    </row>
    <row r="123" spans="1:6" ht="12.75">
      <c r="A123" s="3" t="s">
        <v>55</v>
      </c>
      <c r="B123" s="3"/>
      <c r="C123" s="71">
        <v>1</v>
      </c>
      <c r="D123" s="3"/>
      <c r="E123" s="3"/>
      <c r="F123" s="3"/>
    </row>
    <row r="125" spans="1:6" ht="42" customHeight="1">
      <c r="A125" s="82" t="s">
        <v>144</v>
      </c>
      <c r="B125" s="82"/>
      <c r="C125" s="82"/>
      <c r="D125" s="82"/>
      <c r="E125" s="82"/>
      <c r="F125" s="82"/>
    </row>
  </sheetData>
  <mergeCells count="3">
    <mergeCell ref="A1:F1"/>
    <mergeCell ref="A2:F2"/>
    <mergeCell ref="A125:F125"/>
  </mergeCells>
  <printOptions/>
  <pageMargins left="0.75" right="0.75" top="1" bottom="1" header="0.5" footer="0.5"/>
  <pageSetup horizontalDpi="300" verticalDpi="300" orientation="portrait" r:id="rId1"/>
  <rowBreaks count="2" manualBreakCount="2">
    <brk id="46" max="5" man="1"/>
    <brk id="90" max="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Terri</dc:creator>
  <cp:keywords/>
  <dc:description/>
  <cp:lastModifiedBy> UMass Extension Vegetable Program</cp:lastModifiedBy>
  <cp:lastPrinted>1999-09-22T14:05:54Z</cp:lastPrinted>
  <dcterms:created xsi:type="dcterms:W3CDTF">1999-04-27T17:54:09Z</dcterms:created>
  <dcterms:modified xsi:type="dcterms:W3CDTF">2004-01-19T21:45:44Z</dcterms:modified>
  <cp:category/>
  <cp:version/>
  <cp:contentType/>
  <cp:contentStatus/>
</cp:coreProperties>
</file>